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11" activeTab="0"/>
  </bookViews>
  <sheets>
    <sheet name="DADOS e Estimativa" sheetId="1" r:id="rId1"/>
    <sheet name="Cálculo da Estimativa" sheetId="2" state="hidden" r:id="rId2"/>
  </sheets>
  <definedNames>
    <definedName name="_xlnm.Print_Area" localSheetId="1">'Cálculo da Estimativa'!$A$1:$K$11</definedName>
    <definedName name="_xlnm.Print_Area" localSheetId="0">'DADOS e Estimativa'!$A$1:$AK$42</definedName>
    <definedName name="Excel_BuiltIn_Print_Area" localSheetId="1">'DADOS e Estimativa'!$A$18:$AJ$41</definedName>
    <definedName name="Excel_BuiltIn_Print_Area" localSheetId="0">'DADOS e Estimativa'!$A$1:$AK$4</definedName>
    <definedName name="Excel_BuiltIn_Print_Area_2_1">'Cálculo da Estimativa'!$A$1:$K$13</definedName>
    <definedName name="Excel_BuiltIn_Print_Titles" localSheetId="1">'Cálculo da Estimativa'!$A$1:$HR$4</definedName>
    <definedName name="Excel_BuiltIn_Print_Titles" localSheetId="0">'DADOS e Estimativa'!$A$1:$IP$4</definedName>
    <definedName name="_xlnm.Print_Titles" localSheetId="1">'Cálculo da Estimativa'!$1:$4</definedName>
  </definedNames>
  <calcPr fullCalcOnLoad="1"/>
</workbook>
</file>

<file path=xl/sharedStrings.xml><?xml version="1.0" encoding="utf-8"?>
<sst xmlns="http://schemas.openxmlformats.org/spreadsheetml/2006/main" count="66" uniqueCount="44">
  <si>
    <t>Média ( - )</t>
  </si>
  <si>
    <t>Média ( + )</t>
  </si>
  <si>
    <t>Lote</t>
  </si>
  <si>
    <t>Item</t>
  </si>
  <si>
    <t>Descrição</t>
  </si>
  <si>
    <t>c</t>
  </si>
  <si>
    <t>qq</t>
  </si>
  <si>
    <t>x</t>
  </si>
  <si>
    <t>ss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</si>
  <si>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</si>
  <si>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</si>
  <si>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</si>
  <si>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</si>
  <si>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</si>
  <si>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</si>
  <si>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</si>
  <si>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</si>
  <si>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</si>
  <si>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</si>
  <si>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un.</t>
  </si>
  <si>
    <t>Valor</t>
  </si>
  <si>
    <t>Unitário Estimado</t>
  </si>
  <si>
    <t>subtotal</t>
  </si>
  <si>
    <r>
      <t>*</t>
    </r>
    <r>
      <rPr>
        <sz val="10"/>
        <rFont val="Arial"/>
        <family val="2"/>
      </rPr>
      <t xml:space="preserve"> Valores excluídos na Planilha do Cálculo do Desvio Padrão ou não considerados para o cômputo da média na presente planilha por se apresentarem abaixo do </t>
    </r>
  </si>
  <si>
    <r>
      <t xml:space="preserve">Mínimo Aceitável </t>
    </r>
    <r>
      <rPr>
        <sz val="10"/>
        <rFont val="Arial"/>
        <family val="2"/>
      </rPr>
      <t xml:space="preserve">ou acima do </t>
    </r>
    <r>
      <rPr>
        <i/>
        <sz val="10"/>
        <rFont val="Arial"/>
        <family val="2"/>
      </rPr>
      <t xml:space="preserve">Máximo Aceitável </t>
    </r>
    <r>
      <rPr>
        <sz val="10"/>
        <rFont val="Arial"/>
        <family val="2"/>
      </rPr>
      <t xml:space="preserve">após a análise do </t>
    </r>
    <r>
      <rPr>
        <i/>
        <sz val="10"/>
        <rFont val="Arial"/>
        <family val="2"/>
      </rPr>
      <t>Desvio Padrão</t>
    </r>
    <r>
      <rPr>
        <sz val="10"/>
        <rFont val="Arial"/>
        <family val="2"/>
      </rPr>
      <t>.</t>
    </r>
  </si>
  <si>
    <t>BP= Banco de Preços</t>
  </si>
  <si>
    <t>Grande colar</t>
  </si>
  <si>
    <t>Medalha de ouro</t>
  </si>
  <si>
    <t>Miniatura de medalha</t>
  </si>
  <si>
    <t>Roseta</t>
  </si>
  <si>
    <t>Barreta</t>
  </si>
  <si>
    <t>Estojo Grande Colar</t>
  </si>
  <si>
    <t>Estojo medalha</t>
  </si>
  <si>
    <t>Diplomas</t>
  </si>
  <si>
    <t>Canudos</t>
  </si>
  <si>
    <t>DG Brindes</t>
  </si>
  <si>
    <t>Intermedio Brindes</t>
  </si>
  <si>
    <t>JR Machado</t>
  </si>
  <si>
    <t>Diplograph</t>
  </si>
  <si>
    <t>Total do Lote 1</t>
  </si>
  <si>
    <t>Total do Lote 2</t>
  </si>
  <si>
    <t>Total  do Lote 1</t>
  </si>
  <si>
    <t>TOTAL ESTIMADO - MÉDIA SANEADA</t>
  </si>
  <si>
    <t>TOTAL ESTIMADO - MÉDIA ARITMÉTICA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</si>
</sst>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* #,##0_);_(* \(#,##0\);_(* \-??_);_(@_)"/>
    <numFmt numFmtId="166" formatCode="[$R$-416]\ #,##0.00;[Red]\-[$R$-416]\ #,##0.00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1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ck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155">
    <xf numFmtId="0" fontId="0" fillId="0" borderId="0" xfId="0" applyAlignment="1">
      <alignment/>
    </xf>
    <xf numFmtId="165" fontId="0" fillId="0" borderId="0" xfId="6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0" fillId="0" borderId="32" xfId="0" applyNumberFormat="1" applyFill="1" applyBorder="1" applyAlignment="1">
      <alignment horizontal="right" vertical="center"/>
    </xf>
    <xf numFmtId="4" fontId="0" fillId="0" borderId="33" xfId="0" applyNumberFormat="1" applyFont="1" applyFill="1" applyBorder="1" applyAlignment="1">
      <alignment horizontal="right" vertical="center"/>
    </xf>
    <xf numFmtId="4" fontId="0" fillId="0" borderId="34" xfId="0" applyNumberFormat="1" applyFill="1" applyBorder="1" applyAlignment="1">
      <alignment horizontal="right" vertical="center"/>
    </xf>
    <xf numFmtId="4" fontId="0" fillId="0" borderId="35" xfId="0" applyNumberFormat="1" applyFill="1" applyBorder="1" applyAlignment="1">
      <alignment horizontal="right" vertical="center"/>
    </xf>
    <xf numFmtId="164" fontId="0" fillId="0" borderId="0" xfId="6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" fontId="0" fillId="34" borderId="18" xfId="0" applyNumberFormat="1" applyFill="1" applyBorder="1" applyAlignment="1">
      <alignment horizontal="right" vertical="center"/>
    </xf>
    <xf numFmtId="4" fontId="0" fillId="34" borderId="0" xfId="0" applyNumberFormat="1" applyFont="1" applyFill="1" applyBorder="1" applyAlignment="1">
      <alignment horizontal="right" vertical="center"/>
    </xf>
    <xf numFmtId="4" fontId="0" fillId="34" borderId="22" xfId="0" applyNumberFormat="1" applyFill="1" applyBorder="1" applyAlignment="1">
      <alignment horizontal="right" vertical="center"/>
    </xf>
    <xf numFmtId="4" fontId="0" fillId="34" borderId="24" xfId="0" applyNumberForma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22" xfId="0" applyNumberFormat="1" applyFill="1" applyBorder="1" applyAlignment="1">
      <alignment horizontal="right" vertical="center"/>
    </xf>
    <xf numFmtId="4" fontId="0" fillId="0" borderId="24" xfId="0" applyNumberFormat="1" applyFill="1" applyBorder="1" applyAlignment="1">
      <alignment horizontal="right" vertical="center"/>
    </xf>
    <xf numFmtId="0" fontId="0" fillId="0" borderId="36" xfId="0" applyBorder="1" applyAlignment="1">
      <alignment/>
    </xf>
    <xf numFmtId="165" fontId="0" fillId="0" borderId="36" xfId="60" applyNumberFormat="1" applyFont="1" applyFill="1" applyBorder="1" applyAlignment="1" applyProtection="1">
      <alignment/>
      <protection/>
    </xf>
    <xf numFmtId="0" fontId="2" fillId="33" borderId="37" xfId="0" applyFont="1" applyFill="1" applyBorder="1" applyAlignment="1">
      <alignment horizontal="center"/>
    </xf>
    <xf numFmtId="0" fontId="3" fillId="0" borderId="32" xfId="0" applyFont="1" applyBorder="1" applyAlignment="1">
      <alignment vertical="center" wrapText="1"/>
    </xf>
    <xf numFmtId="1" fontId="0" fillId="0" borderId="38" xfId="60" applyNumberFormat="1" applyFont="1" applyFill="1" applyBorder="1" applyAlignment="1" applyProtection="1">
      <alignment horizontal="center" vertical="center" wrapText="1"/>
      <protection/>
    </xf>
    <xf numFmtId="1" fontId="0" fillId="0" borderId="39" xfId="60" applyNumberFormat="1" applyFont="1" applyFill="1" applyBorder="1" applyAlignment="1" applyProtection="1">
      <alignment horizontal="center" vertical="center" wrapText="1"/>
      <protection/>
    </xf>
    <xf numFmtId="4" fontId="0" fillId="0" borderId="32" xfId="0" applyNumberFormat="1" applyFill="1" applyBorder="1" applyAlignment="1">
      <alignment horizontal="right" vertical="center" wrapText="1"/>
    </xf>
    <xf numFmtId="0" fontId="3" fillId="34" borderId="18" xfId="0" applyFont="1" applyFill="1" applyBorder="1" applyAlignment="1">
      <alignment vertical="center" wrapText="1"/>
    </xf>
    <xf numFmtId="1" fontId="0" fillId="34" borderId="19" xfId="60" applyNumberFormat="1" applyFont="1" applyFill="1" applyBorder="1" applyAlignment="1" applyProtection="1">
      <alignment horizontal="center" vertical="center" wrapText="1"/>
      <protection/>
    </xf>
    <xf numFmtId="1" fontId="0" fillId="34" borderId="20" xfId="60" applyNumberFormat="1" applyFont="1" applyFill="1" applyBorder="1" applyAlignment="1" applyProtection="1">
      <alignment horizontal="center" vertical="center" wrapText="1"/>
      <protection/>
    </xf>
    <xf numFmtId="4" fontId="0" fillId="34" borderId="18" xfId="0" applyNumberFormat="1" applyFill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1" fontId="0" fillId="0" borderId="19" xfId="60" applyNumberFormat="1" applyFont="1" applyFill="1" applyBorder="1" applyAlignment="1" applyProtection="1">
      <alignment horizontal="center" vertical="center" wrapText="1"/>
      <protection/>
    </xf>
    <xf numFmtId="1" fontId="0" fillId="0" borderId="20" xfId="60" applyNumberFormat="1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ill="1" applyBorder="1" applyAlignment="1">
      <alignment horizontal="right" vertical="center" wrapText="1"/>
    </xf>
    <xf numFmtId="0" fontId="2" fillId="0" borderId="40" xfId="0" applyFont="1" applyFill="1" applyBorder="1" applyAlignment="1">
      <alignment/>
    </xf>
    <xf numFmtId="0" fontId="0" fillId="0" borderId="40" xfId="0" applyBorder="1" applyAlignment="1">
      <alignment/>
    </xf>
    <xf numFmtId="165" fontId="2" fillId="0" borderId="40" xfId="60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>
      <alignment vertical="center"/>
    </xf>
    <xf numFmtId="0" fontId="2" fillId="33" borderId="42" xfId="0" applyFont="1" applyFill="1" applyBorder="1" applyAlignment="1">
      <alignment vertical="center"/>
    </xf>
    <xf numFmtId="2" fontId="2" fillId="33" borderId="42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65" fontId="2" fillId="0" borderId="0" xfId="6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43" xfId="0" applyNumberFormat="1" applyFont="1" applyFill="1" applyBorder="1" applyAlignment="1">
      <alignment horizontal="right" vertical="center"/>
    </xf>
    <xf numFmtId="4" fontId="0" fillId="34" borderId="44" xfId="0" applyNumberFormat="1" applyFont="1" applyFill="1" applyBorder="1" applyAlignment="1">
      <alignment horizontal="right" vertical="center"/>
    </xf>
    <xf numFmtId="4" fontId="0" fillId="0" borderId="44" xfId="0" applyNumberFormat="1" applyFont="1" applyFill="1" applyBorder="1" applyAlignment="1">
      <alignment horizontal="right" vertical="center"/>
    </xf>
    <xf numFmtId="4" fontId="0" fillId="0" borderId="45" xfId="0" applyNumberFormat="1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right" vertical="center"/>
    </xf>
    <xf numFmtId="4" fontId="0" fillId="0" borderId="52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" fontId="3" fillId="0" borderId="53" xfId="0" applyNumberFormat="1" applyFont="1" applyBorder="1" applyAlignment="1">
      <alignment horizontal="center" vertical="center"/>
    </xf>
    <xf numFmtId="1" fontId="3" fillId="34" borderId="54" xfId="0" applyNumberFormat="1" applyFont="1" applyFill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55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33" xfId="60" applyNumberFormat="1" applyFont="1" applyFill="1" applyBorder="1" applyAlignment="1" applyProtection="1">
      <alignment horizontal="center" vertical="center"/>
      <protection/>
    </xf>
    <xf numFmtId="0" fontId="0" fillId="34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11" xfId="60" applyNumberFormat="1" applyFont="1" applyFill="1" applyBorder="1" applyAlignment="1" applyProtection="1">
      <alignment horizontal="center" vertical="center"/>
      <protection/>
    </xf>
    <xf numFmtId="0" fontId="0" fillId="34" borderId="18" xfId="60" applyNumberFormat="1" applyFont="1" applyFill="1" applyBorder="1" applyAlignment="1" applyProtection="1">
      <alignment horizontal="center" vertical="center"/>
      <protection/>
    </xf>
    <xf numFmtId="0" fontId="0" fillId="0" borderId="18" xfId="60" applyNumberFormat="1" applyFont="1" applyFill="1" applyBorder="1" applyAlignment="1" applyProtection="1">
      <alignment horizontal="center" vertical="center"/>
      <protection/>
    </xf>
    <xf numFmtId="0" fontId="0" fillId="0" borderId="52" xfId="6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ill="1" applyBorder="1" applyAlignment="1">
      <alignment horizontal="right" vertical="center"/>
    </xf>
    <xf numFmtId="4" fontId="0" fillId="34" borderId="20" xfId="0" applyNumberFormat="1" applyFill="1" applyBorder="1" applyAlignment="1">
      <alignment horizontal="right" vertical="center"/>
    </xf>
    <xf numFmtId="4" fontId="0" fillId="0" borderId="20" xfId="0" applyNumberFormat="1" applyFill="1" applyBorder="1" applyAlignment="1">
      <alignment horizontal="right" vertical="center"/>
    </xf>
    <xf numFmtId="4" fontId="0" fillId="0" borderId="56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4" fontId="0" fillId="34" borderId="19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4" fontId="0" fillId="0" borderId="57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164" fontId="0" fillId="0" borderId="48" xfId="60" applyFont="1" applyFill="1" applyBorder="1" applyAlignment="1" applyProtection="1">
      <alignment horizontal="right" vertical="center"/>
      <protection/>
    </xf>
    <xf numFmtId="164" fontId="0" fillId="0" borderId="58" xfId="60" applyFont="1" applyFill="1" applyBorder="1" applyAlignment="1" applyProtection="1">
      <alignment horizontal="right" vertical="center"/>
      <protection/>
    </xf>
    <xf numFmtId="4" fontId="0" fillId="34" borderId="48" xfId="0" applyNumberFormat="1" applyFont="1" applyFill="1" applyBorder="1" applyAlignment="1">
      <alignment horizontal="right" vertical="center"/>
    </xf>
    <xf numFmtId="164" fontId="0" fillId="35" borderId="48" xfId="60" applyFont="1" applyFill="1" applyBorder="1" applyAlignment="1" applyProtection="1">
      <alignment horizontal="right" vertical="center"/>
      <protection/>
    </xf>
    <xf numFmtId="164" fontId="0" fillId="35" borderId="59" xfId="60" applyFont="1" applyFill="1" applyBorder="1" applyAlignment="1" applyProtection="1">
      <alignment horizontal="right" vertical="center"/>
      <protection/>
    </xf>
    <xf numFmtId="164" fontId="0" fillId="0" borderId="59" xfId="60" applyFont="1" applyFill="1" applyBorder="1" applyAlignment="1" applyProtection="1">
      <alignment horizontal="right" vertical="center"/>
      <protection/>
    </xf>
    <xf numFmtId="164" fontId="0" fillId="0" borderId="60" xfId="60" applyFont="1" applyFill="1" applyBorder="1" applyAlignment="1" applyProtection="1">
      <alignment horizontal="right" vertical="center"/>
      <protection/>
    </xf>
    <xf numFmtId="164" fontId="0" fillId="0" borderId="61" xfId="60" applyFont="1" applyFill="1" applyBorder="1" applyAlignment="1" applyProtection="1">
      <alignment horizontal="right" vertical="center"/>
      <protection/>
    </xf>
    <xf numFmtId="0" fontId="1" fillId="33" borderId="16" xfId="0" applyFont="1" applyFill="1" applyBorder="1" applyAlignment="1">
      <alignment horizontal="center"/>
    </xf>
    <xf numFmtId="1" fontId="3" fillId="0" borderId="16" xfId="0" applyNumberFormat="1" applyFont="1" applyBorder="1" applyAlignment="1">
      <alignment horizontal="center" vertical="center"/>
    </xf>
    <xf numFmtId="1" fontId="3" fillId="34" borderId="21" xfId="0" applyNumberFormat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6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34" borderId="54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/>
    </xf>
    <xf numFmtId="4" fontId="0" fillId="0" borderId="20" xfId="0" applyNumberFormat="1" applyFill="1" applyBorder="1" applyAlignment="1">
      <alignment horizontal="right" vertical="center" wrapText="1"/>
    </xf>
    <xf numFmtId="166" fontId="5" fillId="33" borderId="63" xfId="0" applyNumberFormat="1" applyFont="1" applyFill="1" applyBorder="1" applyAlignment="1">
      <alignment horizontal="center" vertical="center"/>
    </xf>
    <xf numFmtId="1" fontId="3" fillId="0" borderId="64" xfId="0" applyNumberFormat="1" applyFont="1" applyBorder="1" applyAlignment="1">
      <alignment horizontal="right" vertical="center"/>
    </xf>
    <xf numFmtId="1" fontId="3" fillId="0" borderId="65" xfId="0" applyNumberFormat="1" applyFont="1" applyBorder="1" applyAlignment="1">
      <alignment horizontal="right" vertical="center"/>
    </xf>
    <xf numFmtId="1" fontId="3" fillId="0" borderId="66" xfId="0" applyNumberFormat="1" applyFont="1" applyBorder="1" applyAlignment="1">
      <alignment horizontal="right" vertical="center"/>
    </xf>
    <xf numFmtId="164" fontId="0" fillId="0" borderId="64" xfId="60" applyFont="1" applyFill="1" applyBorder="1" applyAlignment="1" applyProtection="1">
      <alignment horizontal="center" vertical="center"/>
      <protection/>
    </xf>
    <xf numFmtId="164" fontId="0" fillId="0" borderId="65" xfId="60" applyFont="1" applyFill="1" applyBorder="1" applyAlignment="1" applyProtection="1">
      <alignment horizontal="center" vertical="center"/>
      <protection/>
    </xf>
    <xf numFmtId="164" fontId="0" fillId="0" borderId="66" xfId="60" applyFont="1" applyFill="1" applyBorder="1" applyAlignment="1" applyProtection="1">
      <alignment horizontal="center" vertical="center"/>
      <protection/>
    </xf>
    <xf numFmtId="49" fontId="3" fillId="0" borderId="64" xfId="0" applyNumberFormat="1" applyFont="1" applyBorder="1" applyAlignment="1">
      <alignment horizontal="right" vertical="center" wrapText="1"/>
    </xf>
    <xf numFmtId="49" fontId="3" fillId="0" borderId="65" xfId="0" applyNumberFormat="1" applyFont="1" applyBorder="1" applyAlignment="1">
      <alignment horizontal="right" vertical="center" wrapText="1"/>
    </xf>
    <xf numFmtId="49" fontId="3" fillId="0" borderId="66" xfId="0" applyNumberFormat="1" applyFont="1" applyBorder="1" applyAlignment="1">
      <alignment horizontal="right" vertical="center" wrapText="1"/>
    </xf>
    <xf numFmtId="4" fontId="0" fillId="0" borderId="64" xfId="60" applyNumberFormat="1" applyFont="1" applyFill="1" applyBorder="1" applyAlignment="1" applyProtection="1">
      <alignment horizontal="center" vertical="center" wrapText="1"/>
      <protection/>
    </xf>
    <xf numFmtId="4" fontId="0" fillId="0" borderId="65" xfId="60" applyNumberFormat="1" applyFont="1" applyFill="1" applyBorder="1" applyAlignment="1" applyProtection="1">
      <alignment horizontal="center" vertical="center" wrapText="1"/>
      <protection/>
    </xf>
    <xf numFmtId="4" fontId="0" fillId="0" borderId="66" xfId="60" applyNumberFormat="1" applyFont="1" applyFill="1" applyBorder="1" applyAlignment="1" applyProtection="1">
      <alignment horizontal="center" vertical="center" wrapText="1"/>
      <protection/>
    </xf>
    <xf numFmtId="4" fontId="0" fillId="0" borderId="21" xfId="60" applyNumberFormat="1" applyFont="1" applyFill="1" applyBorder="1" applyAlignment="1" applyProtection="1">
      <alignment horizontal="center" vertical="center" wrapText="1"/>
      <protection/>
    </xf>
    <xf numFmtId="4" fontId="0" fillId="34" borderId="21" xfId="60" applyNumberFormat="1" applyFont="1" applyFill="1" applyBorder="1" applyAlignment="1" applyProtection="1">
      <alignment horizontal="center" vertical="center" wrapText="1"/>
      <protection/>
    </xf>
    <xf numFmtId="4" fontId="0" fillId="34" borderId="21" xfId="6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4" fontId="0" fillId="0" borderId="67" xfId="60" applyNumberFormat="1" applyFont="1" applyFill="1" applyBorder="1" applyAlignment="1" applyProtection="1">
      <alignment horizontal="center" vertical="center" wrapText="1"/>
      <protection/>
    </xf>
    <xf numFmtId="4" fontId="0" fillId="0" borderId="67" xfId="60" applyNumberFormat="1" applyFont="1" applyFill="1" applyBorder="1" applyAlignment="1" applyProtection="1">
      <alignment horizontal="center" vertical="center" wrapText="1"/>
      <protection/>
    </xf>
    <xf numFmtId="4" fontId="0" fillId="0" borderId="21" xfId="6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showGridLines="0" tabSelected="1" zoomScale="90" zoomScaleNormal="90" zoomScaleSheetLayoutView="100" zoomScalePageLayoutView="0" workbookViewId="0" topLeftCell="A13">
      <selection activeCell="A15" sqref="A15:I15"/>
    </sheetView>
  </sheetViews>
  <sheetFormatPr defaultColWidth="9.140625" defaultRowHeight="12.75"/>
  <cols>
    <col min="1" max="1" width="5.421875" style="0" customWidth="1"/>
    <col min="2" max="2" width="9.421875" style="0" customWidth="1"/>
    <col min="3" max="3" width="48.57421875" style="0" customWidth="1"/>
    <col min="4" max="4" width="6.57421875" style="1" customWidth="1"/>
    <col min="5" max="5" width="8.8515625" style="1" customWidth="1"/>
    <col min="6" max="6" width="11.00390625" style="0" customWidth="1"/>
    <col min="7" max="8" width="11.421875" style="0" customWidth="1"/>
    <col min="9" max="9" width="11.7109375" style="0" customWidth="1"/>
    <col min="10" max="10" width="10.57421875" style="0" hidden="1" customWidth="1"/>
    <col min="11" max="11" width="10.140625" style="0" hidden="1" customWidth="1"/>
    <col min="12" max="12" width="9.140625" style="0" hidden="1" customWidth="1"/>
    <col min="13" max="13" width="8.421875" style="0" hidden="1" customWidth="1"/>
    <col min="14" max="14" width="8.140625" style="0" hidden="1" customWidth="1"/>
    <col min="15" max="15" width="12.140625" style="0" hidden="1" customWidth="1"/>
    <col min="16" max="16" width="9.57421875" style="0" hidden="1" customWidth="1"/>
    <col min="17" max="18" width="10.421875" style="0" hidden="1" customWidth="1"/>
    <col min="19" max="19" width="8.7109375" style="0" hidden="1" customWidth="1"/>
    <col min="20" max="20" width="10.421875" style="0" hidden="1" customWidth="1"/>
    <col min="21" max="21" width="11.7109375" style="0" hidden="1" customWidth="1"/>
    <col min="22" max="22" width="10.421875" style="0" hidden="1" customWidth="1"/>
    <col min="23" max="31" width="0" style="0" hidden="1" customWidth="1"/>
    <col min="32" max="32" width="0.2890625" style="0" customWidth="1"/>
    <col min="33" max="33" width="2.57421875" style="0" hidden="1" customWidth="1"/>
    <col min="34" max="34" width="12.57421875" style="0" customWidth="1"/>
    <col min="35" max="35" width="12.7109375" style="0" customWidth="1"/>
    <col min="36" max="36" width="9.8515625" style="0" customWidth="1"/>
    <col min="37" max="38" width="12.7109375" style="0" customWidth="1"/>
    <col min="39" max="39" width="14.421875" style="0" customWidth="1"/>
    <col min="41" max="41" width="13.8515625" style="0" customWidth="1"/>
  </cols>
  <sheetData>
    <row r="1" spans="1:38" ht="12.75">
      <c r="A1" s="118"/>
      <c r="B1" s="2"/>
      <c r="C1" s="3"/>
      <c r="D1" s="4"/>
      <c r="E1" s="5"/>
      <c r="F1" s="3"/>
      <c r="G1" s="73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82"/>
      <c r="X1" s="7"/>
      <c r="Y1" s="7"/>
      <c r="Z1" s="7"/>
      <c r="AA1" s="7"/>
      <c r="AB1" s="7"/>
      <c r="AC1" s="7"/>
      <c r="AD1" s="7"/>
      <c r="AE1" s="7"/>
      <c r="AF1" s="7"/>
      <c r="AG1" s="6"/>
      <c r="AH1" s="8"/>
      <c r="AI1" s="8"/>
      <c r="AJ1" s="8" t="s">
        <v>0</v>
      </c>
      <c r="AK1" s="8" t="s">
        <v>1</v>
      </c>
      <c r="AL1" s="9"/>
    </row>
    <row r="2" spans="1:38" ht="25.5">
      <c r="A2" s="16" t="s">
        <v>2</v>
      </c>
      <c r="B2" s="10" t="s">
        <v>3</v>
      </c>
      <c r="C2" s="11" t="s">
        <v>4</v>
      </c>
      <c r="D2" s="12"/>
      <c r="E2" s="13"/>
      <c r="F2" s="14"/>
      <c r="G2" s="74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7" t="s">
        <v>5</v>
      </c>
      <c r="X2" s="14" t="s">
        <v>6</v>
      </c>
      <c r="Y2" s="14" t="s">
        <v>6</v>
      </c>
      <c r="Z2" s="14" t="s">
        <v>6</v>
      </c>
      <c r="AA2" s="14" t="s">
        <v>6</v>
      </c>
      <c r="AB2" s="14" t="s">
        <v>6</v>
      </c>
      <c r="AC2" s="14" t="s">
        <v>7</v>
      </c>
      <c r="AD2" s="14" t="s">
        <v>6</v>
      </c>
      <c r="AE2" s="14" t="s">
        <v>6</v>
      </c>
      <c r="AF2" s="14" t="s">
        <v>6</v>
      </c>
      <c r="AG2" s="15" t="s">
        <v>8</v>
      </c>
      <c r="AH2" s="16" t="s">
        <v>9</v>
      </c>
      <c r="AI2" s="16" t="s">
        <v>10</v>
      </c>
      <c r="AJ2" s="16" t="s">
        <v>11</v>
      </c>
      <c r="AK2" s="16" t="s">
        <v>11</v>
      </c>
      <c r="AL2" s="9"/>
    </row>
    <row r="3" spans="1:38" ht="25.5">
      <c r="A3" s="16"/>
      <c r="B3" s="10"/>
      <c r="C3" s="11"/>
      <c r="D3" s="12"/>
      <c r="E3" s="17"/>
      <c r="F3" s="11" t="s">
        <v>38</v>
      </c>
      <c r="G3" s="75" t="s">
        <v>35</v>
      </c>
      <c r="H3" s="126" t="s">
        <v>36</v>
      </c>
      <c r="I3" s="80" t="s">
        <v>37</v>
      </c>
      <c r="J3" s="80"/>
      <c r="K3" s="80"/>
      <c r="L3" s="80"/>
      <c r="M3" s="80"/>
      <c r="N3" s="80"/>
      <c r="O3" s="79"/>
      <c r="P3" s="80"/>
      <c r="Q3" s="80"/>
      <c r="R3" s="80"/>
      <c r="S3" s="80"/>
      <c r="T3" s="80"/>
      <c r="U3" s="80"/>
      <c r="V3" s="80"/>
      <c r="W3" s="18"/>
      <c r="X3" s="19"/>
      <c r="Y3" s="19"/>
      <c r="Z3" s="19"/>
      <c r="AA3" s="19"/>
      <c r="AB3" s="19"/>
      <c r="AC3" s="19"/>
      <c r="AD3" s="19"/>
      <c r="AE3" s="19"/>
      <c r="AF3" s="19"/>
      <c r="AG3" s="20"/>
      <c r="AH3" s="16" t="s">
        <v>12</v>
      </c>
      <c r="AI3" s="16" t="s">
        <v>13</v>
      </c>
      <c r="AJ3" s="16" t="s">
        <v>14</v>
      </c>
      <c r="AK3" s="16" t="s">
        <v>15</v>
      </c>
      <c r="AL3" s="9"/>
    </row>
    <row r="4" spans="1:39" ht="13.5" thickBot="1">
      <c r="A4" s="27"/>
      <c r="B4" s="21"/>
      <c r="C4" s="22"/>
      <c r="D4" s="23" t="s">
        <v>16</v>
      </c>
      <c r="E4" s="24" t="s">
        <v>17</v>
      </c>
      <c r="F4" s="22"/>
      <c r="G4" s="76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3"/>
      <c r="X4" s="26"/>
      <c r="Y4" s="26"/>
      <c r="Z4" s="26"/>
      <c r="AA4" s="26"/>
      <c r="AB4" s="26"/>
      <c r="AC4" s="26"/>
      <c r="AD4" s="26"/>
      <c r="AE4" s="26"/>
      <c r="AF4" s="26"/>
      <c r="AG4" s="25"/>
      <c r="AH4" s="27"/>
      <c r="AI4" s="27"/>
      <c r="AJ4" s="27" t="s">
        <v>18</v>
      </c>
      <c r="AK4" s="27" t="s">
        <v>18</v>
      </c>
      <c r="AL4" s="9"/>
      <c r="AM4" s="28"/>
    </row>
    <row r="5" spans="1:40" ht="19.5" customHeight="1">
      <c r="A5" s="119">
        <v>1</v>
      </c>
      <c r="B5" s="87">
        <v>1</v>
      </c>
      <c r="C5" s="91" t="s">
        <v>26</v>
      </c>
      <c r="D5" s="97">
        <v>100</v>
      </c>
      <c r="E5" s="94" t="s">
        <v>19</v>
      </c>
      <c r="F5" s="29"/>
      <c r="G5" s="69">
        <v>200</v>
      </c>
      <c r="H5" s="30">
        <v>280</v>
      </c>
      <c r="I5" s="29">
        <v>600</v>
      </c>
      <c r="J5" s="84"/>
      <c r="K5" s="105"/>
      <c r="L5" s="84"/>
      <c r="M5" s="84"/>
      <c r="N5" s="84"/>
      <c r="O5" s="84"/>
      <c r="P5" s="84"/>
      <c r="Q5" s="84"/>
      <c r="R5" s="84"/>
      <c r="S5" s="84"/>
      <c r="T5" s="84"/>
      <c r="U5" s="84"/>
      <c r="V5" s="10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2"/>
      <c r="AH5" s="110">
        <f aca="true" t="shared" si="0" ref="AH5:AH14">IF(SUM(F5:AG5)&gt;0,ROUND(AVERAGE(F5:AG5),2),"")</f>
        <v>360</v>
      </c>
      <c r="AI5" s="110">
        <f aca="true" t="shared" si="1" ref="AI5:AI14">IF(COUNTA(F5:AG5)=1,AH5,(IF(SUM(F5:AG5)&gt;0,ROUND(STDEV(F5:AG5),2),"")))</f>
        <v>211.66</v>
      </c>
      <c r="AJ5" s="110">
        <f aca="true" t="shared" si="2" ref="AJ5:AJ14">IF(SUM(AH5:AI5)&gt;0,AH5-AI5,"")</f>
        <v>148.34</v>
      </c>
      <c r="AK5" s="111">
        <f aca="true" t="shared" si="3" ref="AK5:AK14">IF(SUM(AH5:AI5)&gt;0,SUM(AH5:AI5),"")</f>
        <v>571.66</v>
      </c>
      <c r="AL5" s="33"/>
      <c r="AM5" s="34"/>
      <c r="AN5" s="33"/>
    </row>
    <row r="6" spans="1:40" ht="19.5" customHeight="1">
      <c r="A6" s="120"/>
      <c r="B6" s="88">
        <v>2</v>
      </c>
      <c r="C6" s="92" t="s">
        <v>27</v>
      </c>
      <c r="D6" s="98">
        <v>200</v>
      </c>
      <c r="E6" s="95" t="s">
        <v>19</v>
      </c>
      <c r="F6" s="35"/>
      <c r="G6" s="70">
        <v>40</v>
      </c>
      <c r="H6" s="36">
        <v>80</v>
      </c>
      <c r="I6" s="35">
        <v>55</v>
      </c>
      <c r="J6" s="35"/>
      <c r="K6" s="106"/>
      <c r="L6" s="35"/>
      <c r="M6" s="35"/>
      <c r="N6" s="35"/>
      <c r="O6" s="35"/>
      <c r="P6" s="35"/>
      <c r="Q6" s="35"/>
      <c r="R6" s="35"/>
      <c r="S6" s="35"/>
      <c r="T6" s="35"/>
      <c r="U6" s="35"/>
      <c r="V6" s="102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8"/>
      <c r="AH6" s="112">
        <f t="shared" si="0"/>
        <v>58.33</v>
      </c>
      <c r="AI6" s="113">
        <f t="shared" si="1"/>
        <v>20.21</v>
      </c>
      <c r="AJ6" s="113">
        <f t="shared" si="2"/>
        <v>38.12</v>
      </c>
      <c r="AK6" s="114">
        <f t="shared" si="3"/>
        <v>78.53999999999999</v>
      </c>
      <c r="AL6" s="33"/>
      <c r="AM6" s="34"/>
      <c r="AN6" s="33"/>
    </row>
    <row r="7" spans="1:40" ht="19.5" customHeight="1">
      <c r="A7" s="121"/>
      <c r="B7" s="89">
        <v>3</v>
      </c>
      <c r="C7" s="93" t="s">
        <v>28</v>
      </c>
      <c r="D7" s="99">
        <v>300</v>
      </c>
      <c r="E7" s="96" t="s">
        <v>19</v>
      </c>
      <c r="F7" s="39"/>
      <c r="G7" s="71">
        <v>25</v>
      </c>
      <c r="H7" s="40">
        <v>45</v>
      </c>
      <c r="I7" s="39">
        <v>38</v>
      </c>
      <c r="J7" s="39"/>
      <c r="K7" s="107"/>
      <c r="L7" s="39"/>
      <c r="M7" s="39"/>
      <c r="N7" s="39"/>
      <c r="O7" s="39"/>
      <c r="P7" s="39"/>
      <c r="Q7" s="39"/>
      <c r="R7" s="39"/>
      <c r="S7" s="39"/>
      <c r="T7" s="39"/>
      <c r="U7" s="39"/>
      <c r="V7" s="103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  <c r="AH7" s="110">
        <f t="shared" si="0"/>
        <v>36</v>
      </c>
      <c r="AI7" s="110">
        <f t="shared" si="1"/>
        <v>10.15</v>
      </c>
      <c r="AJ7" s="110">
        <f t="shared" si="2"/>
        <v>25.85</v>
      </c>
      <c r="AK7" s="115">
        <f t="shared" si="3"/>
        <v>46.15</v>
      </c>
      <c r="AL7" s="33"/>
      <c r="AM7" s="34"/>
      <c r="AN7" s="33"/>
    </row>
    <row r="8" spans="1:40" ht="19.5" customHeight="1">
      <c r="A8" s="120"/>
      <c r="B8" s="88">
        <v>4</v>
      </c>
      <c r="C8" s="92" t="s">
        <v>29</v>
      </c>
      <c r="D8" s="98">
        <v>300</v>
      </c>
      <c r="E8" s="95" t="s">
        <v>19</v>
      </c>
      <c r="F8" s="35"/>
      <c r="G8" s="70">
        <v>10</v>
      </c>
      <c r="H8" s="36">
        <v>22</v>
      </c>
      <c r="I8" s="35">
        <v>11</v>
      </c>
      <c r="J8" s="35"/>
      <c r="K8" s="106"/>
      <c r="L8" s="35"/>
      <c r="M8" s="35"/>
      <c r="N8" s="35"/>
      <c r="O8" s="35"/>
      <c r="P8" s="35"/>
      <c r="Q8" s="35"/>
      <c r="R8" s="35"/>
      <c r="S8" s="35"/>
      <c r="T8" s="35"/>
      <c r="U8" s="35"/>
      <c r="V8" s="102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112">
        <f t="shared" si="0"/>
        <v>14.33</v>
      </c>
      <c r="AI8" s="113">
        <f t="shared" si="1"/>
        <v>6.66</v>
      </c>
      <c r="AJ8" s="113">
        <f t="shared" si="2"/>
        <v>7.67</v>
      </c>
      <c r="AK8" s="114">
        <f t="shared" si="3"/>
        <v>20.990000000000002</v>
      </c>
      <c r="AL8" s="33"/>
      <c r="AM8" s="34"/>
      <c r="AN8" s="33"/>
    </row>
    <row r="9" spans="1:40" ht="19.5" customHeight="1">
      <c r="A9" s="121"/>
      <c r="B9" s="89">
        <v>5</v>
      </c>
      <c r="C9" s="93" t="s">
        <v>30</v>
      </c>
      <c r="D9" s="99">
        <v>300</v>
      </c>
      <c r="E9" s="96" t="s">
        <v>19</v>
      </c>
      <c r="F9" s="39"/>
      <c r="G9" s="71">
        <v>15</v>
      </c>
      <c r="H9" s="40">
        <v>27</v>
      </c>
      <c r="I9" s="39">
        <v>14</v>
      </c>
      <c r="J9" s="39"/>
      <c r="K9" s="107"/>
      <c r="L9" s="39"/>
      <c r="M9" s="39"/>
      <c r="N9" s="39"/>
      <c r="O9" s="39"/>
      <c r="P9" s="39"/>
      <c r="Q9" s="39"/>
      <c r="R9" s="39"/>
      <c r="S9" s="39"/>
      <c r="T9" s="39"/>
      <c r="U9" s="39"/>
      <c r="V9" s="103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2"/>
      <c r="AH9" s="110">
        <f t="shared" si="0"/>
        <v>18.67</v>
      </c>
      <c r="AI9" s="110">
        <f t="shared" si="1"/>
        <v>7.23</v>
      </c>
      <c r="AJ9" s="110">
        <f t="shared" si="2"/>
        <v>11.440000000000001</v>
      </c>
      <c r="AK9" s="115">
        <f t="shared" si="3"/>
        <v>25.900000000000002</v>
      </c>
      <c r="AL9" s="33"/>
      <c r="AM9" s="34"/>
      <c r="AN9" s="33"/>
    </row>
    <row r="10" spans="1:40" ht="19.5" customHeight="1">
      <c r="A10" s="120"/>
      <c r="B10" s="88">
        <v>6</v>
      </c>
      <c r="C10" s="92" t="s">
        <v>31</v>
      </c>
      <c r="D10" s="98">
        <v>100</v>
      </c>
      <c r="E10" s="95" t="s">
        <v>19</v>
      </c>
      <c r="F10" s="35"/>
      <c r="G10" s="70">
        <v>150</v>
      </c>
      <c r="H10" s="36">
        <v>85</v>
      </c>
      <c r="I10" s="35">
        <v>60</v>
      </c>
      <c r="J10" s="35"/>
      <c r="K10" s="106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02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8"/>
      <c r="AH10" s="112">
        <f t="shared" si="0"/>
        <v>98.33</v>
      </c>
      <c r="AI10" s="113">
        <f t="shared" si="1"/>
        <v>46.46</v>
      </c>
      <c r="AJ10" s="113">
        <f t="shared" si="2"/>
        <v>51.87</v>
      </c>
      <c r="AK10" s="114">
        <f t="shared" si="3"/>
        <v>144.79</v>
      </c>
      <c r="AL10" s="33"/>
      <c r="AM10" s="34"/>
      <c r="AN10" s="33"/>
    </row>
    <row r="11" spans="1:40" ht="19.5" customHeight="1" thickBot="1">
      <c r="A11" s="121"/>
      <c r="B11" s="89">
        <v>7</v>
      </c>
      <c r="C11" s="93" t="s">
        <v>32</v>
      </c>
      <c r="D11" s="99">
        <v>200</v>
      </c>
      <c r="E11" s="96" t="s">
        <v>19</v>
      </c>
      <c r="F11" s="39"/>
      <c r="G11" s="71">
        <v>30</v>
      </c>
      <c r="H11" s="40">
        <v>55</v>
      </c>
      <c r="I11" s="39">
        <v>50</v>
      </c>
      <c r="J11" s="39"/>
      <c r="K11" s="107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103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110">
        <f t="shared" si="0"/>
        <v>45</v>
      </c>
      <c r="AI11" s="110">
        <f t="shared" si="1"/>
        <v>13.23</v>
      </c>
      <c r="AJ11" s="110">
        <f t="shared" si="2"/>
        <v>31.77</v>
      </c>
      <c r="AK11" s="115">
        <f t="shared" si="3"/>
        <v>58.230000000000004</v>
      </c>
      <c r="AL11" s="33"/>
      <c r="AM11" s="34"/>
      <c r="AN11" s="33"/>
    </row>
    <row r="12" spans="1:40" ht="19.5" customHeight="1" thickBot="1">
      <c r="A12" s="134" t="s">
        <v>39</v>
      </c>
      <c r="B12" s="135"/>
      <c r="C12" s="135"/>
      <c r="D12" s="135"/>
      <c r="E12" s="135"/>
      <c r="F12" s="135"/>
      <c r="G12" s="135"/>
      <c r="H12" s="135"/>
      <c r="I12" s="136"/>
      <c r="J12" s="107"/>
      <c r="K12" s="107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103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2"/>
      <c r="AH12" s="137">
        <f>(D5*AH5)+(D6*AH6)+(D7*AH7)+(D8*AH8)+(D9*AH9)+(D10*AH10)+(D11*AH11)</f>
        <v>87199</v>
      </c>
      <c r="AI12" s="138"/>
      <c r="AJ12" s="138"/>
      <c r="AK12" s="139"/>
      <c r="AL12" s="33"/>
      <c r="AM12" s="34"/>
      <c r="AN12" s="33"/>
    </row>
    <row r="13" spans="1:40" ht="19.5" customHeight="1">
      <c r="A13" s="120">
        <v>2</v>
      </c>
      <c r="B13" s="88">
        <v>1</v>
      </c>
      <c r="C13" s="92" t="s">
        <v>33</v>
      </c>
      <c r="D13" s="98">
        <v>300</v>
      </c>
      <c r="E13" s="95" t="s">
        <v>19</v>
      </c>
      <c r="F13" s="35">
        <v>250</v>
      </c>
      <c r="G13" s="70">
        <v>50</v>
      </c>
      <c r="H13" s="36">
        <v>92</v>
      </c>
      <c r="I13" s="35">
        <v>25</v>
      </c>
      <c r="J13" s="35"/>
      <c r="K13" s="106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02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8"/>
      <c r="AH13" s="112">
        <f t="shared" si="0"/>
        <v>104.25</v>
      </c>
      <c r="AI13" s="113">
        <f t="shared" si="1"/>
        <v>101.02</v>
      </c>
      <c r="AJ13" s="113">
        <f t="shared" si="2"/>
        <v>3.230000000000004</v>
      </c>
      <c r="AK13" s="114">
        <f t="shared" si="3"/>
        <v>205.26999999999998</v>
      </c>
      <c r="AL13" s="33"/>
      <c r="AM13" s="34"/>
      <c r="AN13" s="33"/>
    </row>
    <row r="14" spans="1:40" ht="19.5" customHeight="1" thickBot="1">
      <c r="A14" s="122"/>
      <c r="B14" s="90">
        <v>2</v>
      </c>
      <c r="C14" s="93" t="s">
        <v>34</v>
      </c>
      <c r="D14" s="100">
        <v>300</v>
      </c>
      <c r="E14" s="96" t="s">
        <v>19</v>
      </c>
      <c r="F14" s="39">
        <v>12</v>
      </c>
      <c r="G14" s="72">
        <v>30</v>
      </c>
      <c r="H14" s="40">
        <v>12</v>
      </c>
      <c r="I14" s="39">
        <v>19</v>
      </c>
      <c r="J14" s="85"/>
      <c r="K14" s="108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104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116">
        <f t="shared" si="0"/>
        <v>18.25</v>
      </c>
      <c r="AI14" s="116">
        <f t="shared" si="1"/>
        <v>8.5</v>
      </c>
      <c r="AJ14" s="116">
        <f t="shared" si="2"/>
        <v>9.75</v>
      </c>
      <c r="AK14" s="117">
        <f t="shared" si="3"/>
        <v>26.75</v>
      </c>
      <c r="AL14" s="33"/>
      <c r="AM14" s="34"/>
      <c r="AN14" s="33"/>
    </row>
    <row r="15" spans="1:40" ht="19.5" customHeight="1" thickBot="1" thickTop="1">
      <c r="A15" s="134" t="s">
        <v>40</v>
      </c>
      <c r="B15" s="135"/>
      <c r="C15" s="135"/>
      <c r="D15" s="135"/>
      <c r="E15" s="135"/>
      <c r="F15" s="135"/>
      <c r="G15" s="135"/>
      <c r="H15" s="135"/>
      <c r="I15" s="136"/>
      <c r="J15" s="107"/>
      <c r="K15" s="107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103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2"/>
      <c r="AH15" s="137">
        <f>(D13*AH13)+(D14*AH14)</f>
        <v>36750</v>
      </c>
      <c r="AI15" s="138"/>
      <c r="AJ15" s="138"/>
      <c r="AK15" s="139"/>
      <c r="AL15" s="33"/>
      <c r="AM15" s="34"/>
      <c r="AN15" s="33"/>
    </row>
    <row r="16" spans="1:37" ht="13.5" thickTop="1">
      <c r="A16" s="43"/>
      <c r="B16" s="43"/>
      <c r="C16" s="43"/>
      <c r="D16" s="44"/>
      <c r="E16" s="44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109"/>
      <c r="AI16" s="109"/>
      <c r="AJ16" s="109"/>
      <c r="AK16" s="109"/>
    </row>
    <row r="17" ht="13.5" thickBot="1"/>
    <row r="18" spans="1:37" ht="12.75">
      <c r="A18" s="2"/>
      <c r="B18" s="2"/>
      <c r="C18" s="3"/>
      <c r="D18" s="4"/>
      <c r="E18" s="5"/>
      <c r="F18" s="3">
        <f>IF('DADOS e Estimativa'!F1="","",'DADOS e Estimativa'!F1)</f>
      </c>
      <c r="G18" s="3">
        <f>IF('DADOS e Estimativa'!G1="","",'DADOS e Estimativa'!G1)</f>
      </c>
      <c r="H18" s="3"/>
      <c r="I18" s="3">
        <f>IF('DADOS e Estimativa'!I1="","",'DADOS e Estimativa'!I1)</f>
      </c>
      <c r="J18" s="3"/>
      <c r="K18" s="3"/>
      <c r="L18" s="3"/>
      <c r="M18" s="3">
        <f>IF('DADOS e Estimativa'!M1="","",'DADOS e Estimativa'!M1)</f>
      </c>
      <c r="N18" s="73"/>
      <c r="O18" s="78"/>
      <c r="P18" s="78"/>
      <c r="Q18" s="78"/>
      <c r="R18" s="78"/>
      <c r="S18" s="78"/>
      <c r="T18" s="4"/>
      <c r="U18" s="4"/>
      <c r="V18" s="3">
        <f>IF('DADOS e Estimativa'!V1="","",'DADOS e Estimativa'!V1)</f>
      </c>
      <c r="W18" s="3">
        <f>IF('DADOS e Estimativa'!W1="","",'DADOS e Estimativa'!W1)</f>
      </c>
      <c r="X18" s="3">
        <f>IF('DADOS e Estimativa'!X1="","",'DADOS e Estimativa'!X1)</f>
      </c>
      <c r="Y18" s="3">
        <f>IF('DADOS e Estimativa'!Y1="","",'DADOS e Estimativa'!Y1)</f>
      </c>
      <c r="Z18" s="3">
        <f>IF('DADOS e Estimativa'!Z1="","",'DADOS e Estimativa'!Z1)</f>
      </c>
      <c r="AA18" s="3">
        <f>IF('DADOS e Estimativa'!AA1="","",'DADOS e Estimativa'!AA1)</f>
      </c>
      <c r="AB18" s="3">
        <f>IF('DADOS e Estimativa'!AB1="","",'DADOS e Estimativa'!AB1)</f>
      </c>
      <c r="AC18" s="3">
        <f>IF('DADOS e Estimativa'!AC1="","",'DADOS e Estimativa'!AC1)</f>
      </c>
      <c r="AD18" s="3">
        <f>IF('DADOS e Estimativa'!AD1="","",'DADOS e Estimativa'!AD1)</f>
      </c>
      <c r="AE18" s="3">
        <f>IF('DADOS e Estimativa'!AE1="","",'DADOS e Estimativa'!AE1)</f>
      </c>
      <c r="AF18" s="3">
        <f>IF('DADOS e Estimativa'!AF1="","",'DADOS e Estimativa'!AF1)</f>
      </c>
      <c r="AG18" s="3">
        <f>IF('DADOS e Estimativa'!AG1="","",'DADOS e Estimativa'!AG1)</f>
      </c>
      <c r="AH18" s="149"/>
      <c r="AI18" s="149"/>
      <c r="AJ18" s="149"/>
      <c r="AK18" s="149"/>
    </row>
    <row r="19" spans="1:37" ht="25.5">
      <c r="A19" s="10" t="s">
        <v>2</v>
      </c>
      <c r="B19" s="10" t="s">
        <v>3</v>
      </c>
      <c r="C19" s="11" t="s">
        <v>4</v>
      </c>
      <c r="D19" s="12"/>
      <c r="E19" s="45"/>
      <c r="F19" s="14">
        <f>IF('DADOS e Estimativa'!F2="","",'DADOS e Estimativa'!F2)</f>
      </c>
      <c r="G19" s="14">
        <f>IF('DADOS e Estimativa'!G2="","",'DADOS e Estimativa'!G2)</f>
      </c>
      <c r="H19" s="14"/>
      <c r="I19" s="14">
        <f>IF('DADOS e Estimativa'!I2="","",'DADOS e Estimativa'!I2)</f>
      </c>
      <c r="J19" s="14"/>
      <c r="K19" s="14">
        <f>IF('DADOS e Estimativa'!K2="","",'DADOS e Estimativa'!K2)</f>
      </c>
      <c r="L19" s="14">
        <f>IF('DADOS e Estimativa'!L2="","",'DADOS e Estimativa'!L2)</f>
      </c>
      <c r="M19" s="14">
        <f>IF('DADOS e Estimativa'!M2="","",'DADOS e Estimativa'!M2)</f>
      </c>
      <c r="N19" s="74">
        <f>IF('DADOS e Estimativa'!N2="","",'DADOS e Estimativa'!N2)</f>
      </c>
      <c r="O19" s="74">
        <f>IF('DADOS e Estimativa'!O2="","",'DADOS e Estimativa'!O2)</f>
      </c>
      <c r="P19" s="79">
        <f>IF('DADOS e Estimativa'!P2="","",'DADOS e Estimativa'!P2)</f>
      </c>
      <c r="Q19" s="79">
        <f>IF('DADOS e Estimativa'!Q2="","",'DADOS e Estimativa'!Q2)</f>
      </c>
      <c r="R19" s="79">
        <f>IF('DADOS e Estimativa'!R2="","",'DADOS e Estimativa'!R2)</f>
      </c>
      <c r="S19" s="79">
        <f>IF('DADOS e Estimativa'!S2="","",'DADOS e Estimativa'!S2)</f>
      </c>
      <c r="T19" s="77">
        <f>IF('DADOS e Estimativa'!T2="","",'DADOS e Estimativa'!T2)</f>
      </c>
      <c r="U19" s="77">
        <f>IF('DADOS e Estimativa'!U2="","",'DADOS e Estimativa'!U2)</f>
      </c>
      <c r="V19" s="14">
        <f>IF('DADOS e Estimativa'!V2="","",'DADOS e Estimativa'!V2)</f>
      </c>
      <c r="W19" s="14" t="str">
        <f>IF('DADOS e Estimativa'!W2="","",'DADOS e Estimativa'!W2)</f>
        <v>c</v>
      </c>
      <c r="X19" s="14" t="str">
        <f>IF('DADOS e Estimativa'!X2="","",'DADOS e Estimativa'!X2)</f>
        <v>qq</v>
      </c>
      <c r="Y19" s="14" t="str">
        <f>IF('DADOS e Estimativa'!Y2="","",'DADOS e Estimativa'!Y2)</f>
        <v>qq</v>
      </c>
      <c r="Z19" s="14" t="str">
        <f>IF('DADOS e Estimativa'!Z2="","",'DADOS e Estimativa'!Z2)</f>
        <v>qq</v>
      </c>
      <c r="AA19" s="14" t="str">
        <f>IF('DADOS e Estimativa'!AA2="","",'DADOS e Estimativa'!AA2)</f>
        <v>qq</v>
      </c>
      <c r="AB19" s="14" t="str">
        <f>IF('DADOS e Estimativa'!AB2="","",'DADOS e Estimativa'!AB2)</f>
        <v>qq</v>
      </c>
      <c r="AC19" s="14" t="str">
        <f>IF('DADOS e Estimativa'!AC2="","",'DADOS e Estimativa'!AC2)</f>
        <v>x</v>
      </c>
      <c r="AD19" s="14" t="str">
        <f>IF('DADOS e Estimativa'!AD2="","",'DADOS e Estimativa'!AD2)</f>
        <v>qq</v>
      </c>
      <c r="AE19" s="14" t="str">
        <f>IF('DADOS e Estimativa'!AE2="","",'DADOS e Estimativa'!AE2)</f>
        <v>qq</v>
      </c>
      <c r="AF19" s="14" t="str">
        <f>IF('DADOS e Estimativa'!AF2="","",'DADOS e Estimativa'!AF2)</f>
        <v>qq</v>
      </c>
      <c r="AG19" s="14" t="str">
        <f>IF('DADOS e Estimativa'!AG2="","",'DADOS e Estimativa'!AG2)</f>
        <v>ss</v>
      </c>
      <c r="AH19" s="150" t="s">
        <v>20</v>
      </c>
      <c r="AI19" s="150"/>
      <c r="AJ19" s="150" t="s">
        <v>9</v>
      </c>
      <c r="AK19" s="150"/>
    </row>
    <row r="20" spans="1:37" ht="25.5">
      <c r="A20" s="10"/>
      <c r="B20" s="10"/>
      <c r="C20" s="11"/>
      <c r="D20" s="12"/>
      <c r="E20" s="45"/>
      <c r="F20" s="11" t="str">
        <f>IF('DADOS e Estimativa'!F3="","",'DADOS e Estimativa'!F3)</f>
        <v>Diplograph</v>
      </c>
      <c r="G20" s="11" t="str">
        <f>IF('DADOS e Estimativa'!G3="","",'DADOS e Estimativa'!G3)</f>
        <v>DG Brindes</v>
      </c>
      <c r="H20" s="126" t="str">
        <f>IF('DADOS e Estimativa'!H3="","",'DADOS e Estimativa'!H3)</f>
        <v>Intermedio Brindes</v>
      </c>
      <c r="I20" s="11" t="str">
        <f>IF('DADOS e Estimativa'!I3="","",'DADOS e Estimativa'!I3)</f>
        <v>JR Machado</v>
      </c>
      <c r="J20" s="11">
        <f>IF('DADOS e Estimativa'!J3="","",'DADOS e Estimativa'!J3)</f>
      </c>
      <c r="K20" s="11">
        <f>IF('DADOS e Estimativa'!K3="","",'DADOS e Estimativa'!K3)</f>
      </c>
      <c r="L20" s="11">
        <f>IF('DADOS e Estimativa'!L3="","",'DADOS e Estimativa'!L3)</f>
      </c>
      <c r="M20" s="11">
        <f>IF('DADOS e Estimativa'!M3="","",'DADOS e Estimativa'!M3)</f>
      </c>
      <c r="N20" s="11">
        <f>IF('DADOS e Estimativa'!N3="","",'DADOS e Estimativa'!N3)</f>
      </c>
      <c r="O20" s="11">
        <f>IF('DADOS e Estimativa'!O3="","",'DADOS e Estimativa'!O3)</f>
      </c>
      <c r="P20" s="11">
        <f>IF('DADOS e Estimativa'!P3="","",'DADOS e Estimativa'!P3)</f>
      </c>
      <c r="Q20" s="11">
        <f>IF('DADOS e Estimativa'!Q3="","",'DADOS e Estimativa'!Q3)</f>
      </c>
      <c r="R20" s="11">
        <f>IF('DADOS e Estimativa'!R3="","",'DADOS e Estimativa'!R3)</f>
      </c>
      <c r="S20" s="11">
        <f>IF('DADOS e Estimativa'!S3="","",'DADOS e Estimativa'!S3)</f>
      </c>
      <c r="T20" s="11">
        <f>IF('DADOS e Estimativa'!T3="","",'DADOS e Estimativa'!T3)</f>
      </c>
      <c r="U20" s="11">
        <f>IF('DADOS e Estimativa'!U3="","",'DADOS e Estimativa'!U3)</f>
      </c>
      <c r="V20" s="11">
        <f>IF('DADOS e Estimativa'!V3="","",'DADOS e Estimativa'!V3)</f>
      </c>
      <c r="W20" s="11">
        <f>IF('DADOS e Estimativa'!W3="","",'DADOS e Estimativa'!W3)</f>
      </c>
      <c r="X20" s="11">
        <f>IF('DADOS e Estimativa'!X3="","",'DADOS e Estimativa'!X3)</f>
      </c>
      <c r="Y20" s="11">
        <f>IF('DADOS e Estimativa'!Y3="","",'DADOS e Estimativa'!Y3)</f>
      </c>
      <c r="Z20" s="11">
        <f>IF('DADOS e Estimativa'!Z3="","",'DADOS e Estimativa'!Z3)</f>
      </c>
      <c r="AA20" s="11">
        <f>IF('DADOS e Estimativa'!AA3="","",'DADOS e Estimativa'!AA3)</f>
      </c>
      <c r="AB20" s="11">
        <f>IF('DADOS e Estimativa'!AB3="","",'DADOS e Estimativa'!AB3)</f>
      </c>
      <c r="AC20" s="11">
        <f>IF('DADOS e Estimativa'!AC3="","",'DADOS e Estimativa'!AC3)</f>
      </c>
      <c r="AD20" s="11">
        <f>IF('DADOS e Estimativa'!AD3="","",'DADOS e Estimativa'!AD3)</f>
      </c>
      <c r="AE20" s="11">
        <f>IF('DADOS e Estimativa'!AE3="","",'DADOS e Estimativa'!AE3)</f>
      </c>
      <c r="AF20" s="11">
        <f>IF('DADOS e Estimativa'!AF3="","",'DADOS e Estimativa'!AF3)</f>
      </c>
      <c r="AG20" s="11">
        <f>IF('DADOS e Estimativa'!AG3="","",'DADOS e Estimativa'!AG3)</f>
      </c>
      <c r="AH20" s="150" t="s">
        <v>21</v>
      </c>
      <c r="AI20" s="150"/>
      <c r="AJ20" s="150" t="s">
        <v>22</v>
      </c>
      <c r="AK20" s="150"/>
    </row>
    <row r="21" spans="1:37" ht="13.5" thickBot="1">
      <c r="A21" s="21"/>
      <c r="B21" s="21"/>
      <c r="C21" s="22"/>
      <c r="D21" s="23" t="str">
        <f>D4</f>
        <v>Qtde</v>
      </c>
      <c r="E21" s="24" t="str">
        <f>E4</f>
        <v>Unidade</v>
      </c>
      <c r="F21" s="22">
        <f>IF('DADOS e Estimativa'!F4="","",'DADOS e Estimativa'!F4)</f>
      </c>
      <c r="G21" s="22">
        <f>IF('DADOS e Estimativa'!G4="","",'DADOS e Estimativa'!G4)</f>
      </c>
      <c r="H21" s="22"/>
      <c r="I21" s="22">
        <f>IF('DADOS e Estimativa'!I4="","",'DADOS e Estimativa'!I4)</f>
      </c>
      <c r="J21" s="22"/>
      <c r="K21" s="22"/>
      <c r="L21" s="22"/>
      <c r="M21" s="22">
        <f>IF('DADOS e Estimativa'!M4="","",'DADOS e Estimativa'!M4)</f>
      </c>
      <c r="N21" s="76"/>
      <c r="O21" s="81"/>
      <c r="P21" s="81"/>
      <c r="Q21" s="81"/>
      <c r="R21" s="81"/>
      <c r="S21" s="81"/>
      <c r="T21" s="23"/>
      <c r="U21" s="23"/>
      <c r="V21" s="22">
        <f>IF('DADOS e Estimativa'!V4="","",'DADOS e Estimativa'!V4)</f>
      </c>
      <c r="W21" s="22">
        <f>IF('DADOS e Estimativa'!W4="","",'DADOS e Estimativa'!W4)</f>
      </c>
      <c r="X21" s="22">
        <f>IF('DADOS e Estimativa'!X4="","",'DADOS e Estimativa'!X4)</f>
      </c>
      <c r="Y21" s="22">
        <f>IF('DADOS e Estimativa'!Y4="","",'DADOS e Estimativa'!Y4)</f>
      </c>
      <c r="Z21" s="22">
        <f>IF('DADOS e Estimativa'!Z4="","",'DADOS e Estimativa'!Z4)</f>
      </c>
      <c r="AA21" s="22">
        <f>IF('DADOS e Estimativa'!AA4="","",'DADOS e Estimativa'!AA4)</f>
      </c>
      <c r="AB21" s="22">
        <f>IF('DADOS e Estimativa'!AB4="","",'DADOS e Estimativa'!AB4)</f>
      </c>
      <c r="AC21" s="22">
        <f>IF('DADOS e Estimativa'!AC4="","",'DADOS e Estimativa'!AC4)</f>
      </c>
      <c r="AD21" s="22">
        <f>IF('DADOS e Estimativa'!AD4="","",'DADOS e Estimativa'!AD4)</f>
      </c>
      <c r="AE21" s="22">
        <f>IF('DADOS e Estimativa'!AE4="","",'DADOS e Estimativa'!AE4)</f>
      </c>
      <c r="AF21" s="22">
        <f>IF('DADOS e Estimativa'!AF4="","",'DADOS e Estimativa'!AF4)</f>
      </c>
      <c r="AG21" s="22">
        <f>IF('DADOS e Estimativa'!AG4="","",'DADOS e Estimativa'!AG4)</f>
      </c>
      <c r="AH21" s="151"/>
      <c r="AI21" s="151"/>
      <c r="AJ21" s="151"/>
      <c r="AK21" s="151"/>
    </row>
    <row r="22" spans="1:37" ht="19.5" customHeight="1">
      <c r="A22" s="127">
        <f>IF('DADOS e Estimativa'!A5="","",'DADOS e Estimativa'!A5)</f>
        <v>1</v>
      </c>
      <c r="B22" s="123">
        <f>IF('DADOS e Estimativa'!B5="","",'DADOS e Estimativa'!B5)</f>
        <v>1</v>
      </c>
      <c r="C22" s="46" t="str">
        <f>IF('DADOS e Estimativa'!C5="","",'DADOS e Estimativa'!C5)</f>
        <v>Grande colar</v>
      </c>
      <c r="D22" s="47">
        <f>IF('DADOS e Estimativa'!D5="","",'DADOS e Estimativa'!D5)</f>
        <v>100</v>
      </c>
      <c r="E22" s="48" t="str">
        <f>IF('DADOS e Estimativa'!E5="","",'DADOS e Estimativa'!E5)</f>
        <v>un.</v>
      </c>
      <c r="F22" s="49">
        <f>IF('DADOS e Estimativa'!F5&gt;0,IF(AND('DADOS e Estimativa'!$AJ5&lt;='DADOS e Estimativa'!F5,'DADOS e Estimativa'!F5&lt;='DADOS e Estimativa'!$AK5),'DADOS e Estimativa'!F5,"excluído*"),"")</f>
      </c>
      <c r="G22" s="49">
        <f>IF('DADOS e Estimativa'!G5&gt;0,IF(AND('DADOS e Estimativa'!$AJ5&lt;='DADOS e Estimativa'!G5,'DADOS e Estimativa'!G5&lt;='DADOS e Estimativa'!$AK5),'DADOS e Estimativa'!G5,"excluído*"),"")</f>
        <v>200</v>
      </c>
      <c r="H22" s="49">
        <f>IF('DADOS e Estimativa'!H5&gt;0,IF(AND('DADOS e Estimativa'!$AJ5&lt;='DADOS e Estimativa'!H5,'DADOS e Estimativa'!H5&lt;='DADOS e Estimativa'!$AK5),'DADOS e Estimativa'!H5,"excluído*"),"")</f>
        <v>280</v>
      </c>
      <c r="I22" s="49" t="str">
        <f>IF('DADOS e Estimativa'!I5&gt;0,IF(AND('DADOS e Estimativa'!$AJ5&lt;='DADOS e Estimativa'!I5,'DADOS e Estimativa'!I5&lt;='DADOS e Estimativa'!$AK5),'DADOS e Estimativa'!I5,"excluído*"),"")</f>
        <v>excluído*</v>
      </c>
      <c r="J22" s="49">
        <f>IF('DADOS e Estimativa'!J5&gt;0,IF(AND('DADOS e Estimativa'!$AJ5&lt;='DADOS e Estimativa'!J5,'DADOS e Estimativa'!J5&lt;='DADOS e Estimativa'!$AK5),'DADOS e Estimativa'!J5,"excluído*"),"")</f>
      </c>
      <c r="K22" s="49">
        <f>IF('DADOS e Estimativa'!K5&gt;0,IF(AND('DADOS e Estimativa'!$AJ5&lt;='DADOS e Estimativa'!K5,'DADOS e Estimativa'!K5&lt;='DADOS e Estimativa'!$AK5),'DADOS e Estimativa'!K5,"excluído*"),"")</f>
      </c>
      <c r="L22" s="49">
        <f>IF('DADOS e Estimativa'!L5&gt;0,IF(AND('DADOS e Estimativa'!$AJ5&lt;='DADOS e Estimativa'!L5,'DADOS e Estimativa'!L5&lt;='DADOS e Estimativa'!$AK5),'DADOS e Estimativa'!L5,"excluído*"),"")</f>
      </c>
      <c r="M22" s="49">
        <f>IF('DADOS e Estimativa'!M5&gt;0,IF(AND('DADOS e Estimativa'!$AJ5&lt;='DADOS e Estimativa'!M5,'DADOS e Estimativa'!M5&lt;='DADOS e Estimativa'!$AK5),'DADOS e Estimativa'!M5,"excluído*"),"")</f>
      </c>
      <c r="N22" s="49">
        <f>IF('DADOS e Estimativa'!N5&gt;0,IF(AND('DADOS e Estimativa'!$AJ5&lt;='DADOS e Estimativa'!N5,'DADOS e Estimativa'!N5&lt;='DADOS e Estimativa'!$AK5),'DADOS e Estimativa'!N5,"excluído*"),"")</f>
      </c>
      <c r="O22" s="49">
        <f>IF('DADOS e Estimativa'!O5&gt;0,IF(AND('DADOS e Estimativa'!$AJ5&lt;='DADOS e Estimativa'!O5,'DADOS e Estimativa'!O5&lt;='DADOS e Estimativa'!$AK5),'DADOS e Estimativa'!O5,"excluído*"),"")</f>
      </c>
      <c r="P22" s="49">
        <f>IF('DADOS e Estimativa'!P5&gt;0,IF(AND('DADOS e Estimativa'!$AJ5&lt;='DADOS e Estimativa'!P5,'DADOS e Estimativa'!P5&lt;='DADOS e Estimativa'!$AK5),'DADOS e Estimativa'!P5,"excluído*"),"")</f>
      </c>
      <c r="Q22" s="49">
        <f>IF('DADOS e Estimativa'!Q5&gt;0,IF(AND('DADOS e Estimativa'!$AJ5&lt;='DADOS e Estimativa'!Q5,'DADOS e Estimativa'!Q5&lt;='DADOS e Estimativa'!$AK5),'DADOS e Estimativa'!Q5,"excluído*"),"")</f>
      </c>
      <c r="R22" s="49">
        <f>IF('DADOS e Estimativa'!R5&gt;0,IF(AND('DADOS e Estimativa'!$AJ5&lt;='DADOS e Estimativa'!R5,'DADOS e Estimativa'!R5&lt;='DADOS e Estimativa'!$AK5),'DADOS e Estimativa'!R5,"excluído*"),"")</f>
      </c>
      <c r="S22" s="49">
        <f>IF('DADOS e Estimativa'!S5&gt;0,IF(AND('DADOS e Estimativa'!$AJ5&lt;='DADOS e Estimativa'!S5,'DADOS e Estimativa'!S5&lt;='DADOS e Estimativa'!$AK5),'DADOS e Estimativa'!S5,"excluído*"),"")</f>
      </c>
      <c r="T22" s="49">
        <f>IF('DADOS e Estimativa'!T5&gt;0,IF(AND('DADOS e Estimativa'!$AJ5&lt;='DADOS e Estimativa'!T5,'DADOS e Estimativa'!T5&lt;='DADOS e Estimativa'!$AK5),'DADOS e Estimativa'!T5,"excluído*"),"")</f>
      </c>
      <c r="U22" s="49">
        <f>IF('DADOS e Estimativa'!U5&gt;0,IF(AND('DADOS e Estimativa'!$AJ5&lt;='DADOS e Estimativa'!U5,'DADOS e Estimativa'!U5&lt;='DADOS e Estimativa'!$AK5),'DADOS e Estimativa'!U5,"excluído*"),"")</f>
      </c>
      <c r="V22" s="49">
        <f>IF('DADOS e Estimativa'!V5&gt;0,IF(AND('DADOS e Estimativa'!$AJ5&lt;='DADOS e Estimativa'!V5,'DADOS e Estimativa'!V5&lt;='DADOS e Estimativa'!$AK5),'DADOS e Estimativa'!V5,"excluído*"),"")</f>
      </c>
      <c r="W22" s="49">
        <f>IF('DADOS e Estimativa'!W5&gt;0,IF(AND('DADOS e Estimativa'!$AJ5&lt;='DADOS e Estimativa'!W5,'DADOS e Estimativa'!W5&lt;='DADOS e Estimativa'!$AK5),'DADOS e Estimativa'!W5,"excluído*"),"")</f>
      </c>
      <c r="X22" s="49">
        <f>IF('DADOS e Estimativa'!X5&gt;0,IF(AND('DADOS e Estimativa'!$AJ5&lt;='DADOS e Estimativa'!X5,'DADOS e Estimativa'!X5&lt;='DADOS e Estimativa'!$AK5),'DADOS e Estimativa'!X5,"excluído*"),"")</f>
      </c>
      <c r="Y22" s="49">
        <f>IF('DADOS e Estimativa'!Y5&gt;0,IF(AND('DADOS e Estimativa'!$AJ5&lt;='DADOS e Estimativa'!Y5,'DADOS e Estimativa'!Y5&lt;='DADOS e Estimativa'!$AK5),'DADOS e Estimativa'!Y5,"excluído*"),"")</f>
      </c>
      <c r="Z22" s="49">
        <f>IF('DADOS e Estimativa'!Z5&gt;0,IF(AND('DADOS e Estimativa'!$AJ5&lt;='DADOS e Estimativa'!Z5,'DADOS e Estimativa'!Z5&lt;='DADOS e Estimativa'!$AK5),'DADOS e Estimativa'!Z5,"excluído*"),"")</f>
      </c>
      <c r="AA22" s="49">
        <f>IF('DADOS e Estimativa'!AA5&gt;0,IF(AND('DADOS e Estimativa'!$AJ5&lt;='DADOS e Estimativa'!AA5,'DADOS e Estimativa'!AA5&lt;='DADOS e Estimativa'!$AK5),'DADOS e Estimativa'!AA5,"excluído*"),"")</f>
      </c>
      <c r="AB22" s="49">
        <f>IF('DADOS e Estimativa'!AB5&gt;0,IF(AND('DADOS e Estimativa'!$AJ5&lt;='DADOS e Estimativa'!AB5,'DADOS e Estimativa'!AB5&lt;='DADOS e Estimativa'!$AK5),'DADOS e Estimativa'!AB5,"excluído*"),"")</f>
      </c>
      <c r="AC22" s="49">
        <f>IF('DADOS e Estimativa'!AC5&gt;0,IF(AND('DADOS e Estimativa'!$AJ5&lt;='DADOS e Estimativa'!AC5,'DADOS e Estimativa'!AC5&lt;='DADOS e Estimativa'!$AK5),'DADOS e Estimativa'!AC5,"excluído*"),"")</f>
      </c>
      <c r="AD22" s="49">
        <f>IF('DADOS e Estimativa'!AD5&gt;0,IF(AND('DADOS e Estimativa'!$AJ5&lt;='DADOS e Estimativa'!AD5,'DADOS e Estimativa'!AD5&lt;='DADOS e Estimativa'!$AK5),'DADOS e Estimativa'!AD5,"excluído*"),"")</f>
      </c>
      <c r="AE22" s="49">
        <f>IF('DADOS e Estimativa'!AE5&gt;0,IF(AND('DADOS e Estimativa'!$AJ5&lt;='DADOS e Estimativa'!AE5,'DADOS e Estimativa'!AE5&lt;='DADOS e Estimativa'!$AK5),'DADOS e Estimativa'!AE5,"excluído*"),"")</f>
      </c>
      <c r="AF22" s="49">
        <f>IF('DADOS e Estimativa'!AF5&gt;0,IF(AND('DADOS e Estimativa'!$AJ5&lt;='DADOS e Estimativa'!AF5,'DADOS e Estimativa'!AF5&lt;='DADOS e Estimativa'!$AK5),'DADOS e Estimativa'!AF5,"excluído*"),"")</f>
      </c>
      <c r="AG22" s="49">
        <f>IF('DADOS e Estimativa'!AG5&gt;0,IF(AND('DADOS e Estimativa'!$AJ5&lt;='DADOS e Estimativa'!AG5,'DADOS e Estimativa'!AG5&lt;='DADOS e Estimativa'!$AK5),'DADOS e Estimativa'!AG5,"excluído*"),"")</f>
      </c>
      <c r="AH22" s="152">
        <f aca="true" t="shared" si="4" ref="AH22:AH31">IF(SUM(F22:AG22)&gt;0,ROUND(AVERAGE(F22:AG22),2),"")</f>
        <v>240</v>
      </c>
      <c r="AI22" s="152"/>
      <c r="AJ22" s="153">
        <f aca="true" t="shared" si="5" ref="AJ22:AJ31">IF(AH22&lt;&gt;"",AH22*D22,"")</f>
        <v>24000</v>
      </c>
      <c r="AK22" s="153"/>
    </row>
    <row r="23" spans="1:37" ht="19.5" customHeight="1">
      <c r="A23" s="128">
        <f>IF('DADOS e Estimativa'!A6="","",'DADOS e Estimativa'!A6)</f>
      </c>
      <c r="B23" s="124">
        <f>IF('DADOS e Estimativa'!B6="","",'DADOS e Estimativa'!B6)</f>
        <v>2</v>
      </c>
      <c r="C23" s="50" t="str">
        <f>IF('DADOS e Estimativa'!C6="","",'DADOS e Estimativa'!C6)</f>
        <v>Medalha de ouro</v>
      </c>
      <c r="D23" s="98">
        <f>IF('DADOS e Estimativa'!D6="","",'DADOS e Estimativa'!D6)</f>
        <v>200</v>
      </c>
      <c r="E23" s="95" t="str">
        <f>IF('DADOS e Estimativa'!E6="","",'DADOS e Estimativa'!E6)</f>
        <v>un.</v>
      </c>
      <c r="F23" s="35">
        <f>IF('DADOS e Estimativa'!F6&gt;0,IF(AND('DADOS e Estimativa'!$AJ6&lt;='DADOS e Estimativa'!F6,'DADOS e Estimativa'!F6&lt;='DADOS e Estimativa'!$AK6),'DADOS e Estimativa'!F6,"excluído*"),"")</f>
      </c>
      <c r="G23" s="70">
        <f>IF('DADOS e Estimativa'!G6&gt;0,IF(AND('DADOS e Estimativa'!$AJ6&lt;='DADOS e Estimativa'!G6,'DADOS e Estimativa'!G6&lt;='DADOS e Estimativa'!$AK6),'DADOS e Estimativa'!G6,"excluído*"),"")</f>
        <v>40</v>
      </c>
      <c r="H23" s="36" t="str">
        <f>IF('DADOS e Estimativa'!H6&gt;0,IF(AND('DADOS e Estimativa'!$AJ6&lt;='DADOS e Estimativa'!H6,'DADOS e Estimativa'!H6&lt;='DADOS e Estimativa'!$AK6),'DADOS e Estimativa'!H6,"excluído*"),"")</f>
        <v>excluído*</v>
      </c>
      <c r="I23" s="35">
        <f>IF('DADOS e Estimativa'!I6&gt;0,IF(AND('DADOS e Estimativa'!$AJ6&lt;='DADOS e Estimativa'!I6,'DADOS e Estimativa'!I6&lt;='DADOS e Estimativa'!$AK6),'DADOS e Estimativa'!I6,"excluído*"),"")</f>
        <v>55</v>
      </c>
      <c r="J23" s="53">
        <f>IF('DADOS e Estimativa'!J6&gt;0,IF(AND('DADOS e Estimativa'!$AJ6&lt;='DADOS e Estimativa'!J6,'DADOS e Estimativa'!J6&lt;='DADOS e Estimativa'!$AK6),'DADOS e Estimativa'!J6,"excluído*"),"")</f>
      </c>
      <c r="K23" s="53">
        <f>IF('DADOS e Estimativa'!K6&gt;0,IF(AND('DADOS e Estimativa'!$AJ6&lt;='DADOS e Estimativa'!K6,'DADOS e Estimativa'!K6&lt;='DADOS e Estimativa'!$AK6),'DADOS e Estimativa'!K6,"excluído*"),"")</f>
      </c>
      <c r="L23" s="53">
        <f>IF('DADOS e Estimativa'!L6&gt;0,IF(AND('DADOS e Estimativa'!$AJ6&lt;='DADOS e Estimativa'!L6,'DADOS e Estimativa'!L6&lt;='DADOS e Estimativa'!$AK6),'DADOS e Estimativa'!L6,"excluído*"),"")</f>
      </c>
      <c r="M23" s="53">
        <f>IF('DADOS e Estimativa'!M6&gt;0,IF(AND('DADOS e Estimativa'!$AJ6&lt;='DADOS e Estimativa'!M6,'DADOS e Estimativa'!M6&lt;='DADOS e Estimativa'!$AK6),'DADOS e Estimativa'!M6,"excluído*"),"")</f>
      </c>
      <c r="N23" s="53">
        <f>IF('DADOS e Estimativa'!N6&gt;0,IF(AND('DADOS e Estimativa'!$AJ6&lt;='DADOS e Estimativa'!N6,'DADOS e Estimativa'!N6&lt;='DADOS e Estimativa'!$AK6),'DADOS e Estimativa'!N6,"excluído*"),"")</f>
      </c>
      <c r="O23" s="53">
        <f>IF('DADOS e Estimativa'!O6&gt;0,IF(AND('DADOS e Estimativa'!$AJ6&lt;='DADOS e Estimativa'!O6,'DADOS e Estimativa'!O6&lt;='DADOS e Estimativa'!$AK6),'DADOS e Estimativa'!O6,"excluído*"),"")</f>
      </c>
      <c r="P23" s="53">
        <f>IF('DADOS e Estimativa'!P6&gt;0,IF(AND('DADOS e Estimativa'!$AJ6&lt;='DADOS e Estimativa'!P6,'DADOS e Estimativa'!P6&lt;='DADOS e Estimativa'!$AK6),'DADOS e Estimativa'!P6,"excluído*"),"")</f>
      </c>
      <c r="Q23" s="53">
        <f>IF('DADOS e Estimativa'!Q6&gt;0,IF(AND('DADOS e Estimativa'!$AJ6&lt;='DADOS e Estimativa'!Q6,'DADOS e Estimativa'!Q6&lt;='DADOS e Estimativa'!$AK6),'DADOS e Estimativa'!Q6,"excluído*"),"")</f>
      </c>
      <c r="R23" s="53">
        <f>IF('DADOS e Estimativa'!R6&gt;0,IF(AND('DADOS e Estimativa'!$AJ6&lt;='DADOS e Estimativa'!R6,'DADOS e Estimativa'!R6&lt;='DADOS e Estimativa'!$AK6),'DADOS e Estimativa'!R6,"excluído*"),"")</f>
      </c>
      <c r="S23" s="53">
        <f>IF('DADOS e Estimativa'!S6&gt;0,IF(AND('DADOS e Estimativa'!$AJ6&lt;='DADOS e Estimativa'!S6,'DADOS e Estimativa'!S6&lt;='DADOS e Estimativa'!$AK6),'DADOS e Estimativa'!S6,"excluído*"),"")</f>
      </c>
      <c r="T23" s="53">
        <f>IF('DADOS e Estimativa'!T6&gt;0,IF(AND('DADOS e Estimativa'!$AJ6&lt;='DADOS e Estimativa'!T6,'DADOS e Estimativa'!T6&lt;='DADOS e Estimativa'!$AK6),'DADOS e Estimativa'!T6,"excluído*"),"")</f>
      </c>
      <c r="U23" s="53">
        <f>IF('DADOS e Estimativa'!U6&gt;0,IF(AND('DADOS e Estimativa'!$AJ6&lt;='DADOS e Estimativa'!U6,'DADOS e Estimativa'!U6&lt;='DADOS e Estimativa'!$AK6),'DADOS e Estimativa'!U6,"excluído*"),"")</f>
      </c>
      <c r="V23" s="53">
        <f>IF('DADOS e Estimativa'!V6&gt;0,IF(AND('DADOS e Estimativa'!$AJ6&lt;='DADOS e Estimativa'!V6,'DADOS e Estimativa'!V6&lt;='DADOS e Estimativa'!$AK6),'DADOS e Estimativa'!V6,"excluído*"),"")</f>
      </c>
      <c r="W23" s="53">
        <f>IF('DADOS e Estimativa'!W6&gt;0,IF(AND('DADOS e Estimativa'!$AJ6&lt;='DADOS e Estimativa'!W6,'DADOS e Estimativa'!W6&lt;='DADOS e Estimativa'!$AK6),'DADOS e Estimativa'!W6,"excluído*"),"")</f>
      </c>
      <c r="X23" s="53">
        <f>IF('DADOS e Estimativa'!X6&gt;0,IF(AND('DADOS e Estimativa'!$AJ6&lt;='DADOS e Estimativa'!X6,'DADOS e Estimativa'!X6&lt;='DADOS e Estimativa'!$AK6),'DADOS e Estimativa'!X6,"excluído*"),"")</f>
      </c>
      <c r="Y23" s="53">
        <f>IF('DADOS e Estimativa'!Y6&gt;0,IF(AND('DADOS e Estimativa'!$AJ6&lt;='DADOS e Estimativa'!Y6,'DADOS e Estimativa'!Y6&lt;='DADOS e Estimativa'!$AK6),'DADOS e Estimativa'!Y6,"excluído*"),"")</f>
      </c>
      <c r="Z23" s="53">
        <f>IF('DADOS e Estimativa'!Z6&gt;0,IF(AND('DADOS e Estimativa'!$AJ6&lt;='DADOS e Estimativa'!Z6,'DADOS e Estimativa'!Z6&lt;='DADOS e Estimativa'!$AK6),'DADOS e Estimativa'!Z6,"excluído*"),"")</f>
      </c>
      <c r="AA23" s="53">
        <f>IF('DADOS e Estimativa'!AA6&gt;0,IF(AND('DADOS e Estimativa'!$AJ6&lt;='DADOS e Estimativa'!AA6,'DADOS e Estimativa'!AA6&lt;='DADOS e Estimativa'!$AK6),'DADOS e Estimativa'!AA6,"excluído*"),"")</f>
      </c>
      <c r="AB23" s="53">
        <f>IF('DADOS e Estimativa'!AB6&gt;0,IF(AND('DADOS e Estimativa'!$AJ6&lt;='DADOS e Estimativa'!AB6,'DADOS e Estimativa'!AB6&lt;='DADOS e Estimativa'!$AK6),'DADOS e Estimativa'!AB6,"excluído*"),"")</f>
      </c>
      <c r="AC23" s="53">
        <f>IF('DADOS e Estimativa'!AC6&gt;0,IF(AND('DADOS e Estimativa'!$AJ6&lt;='DADOS e Estimativa'!AC6,'DADOS e Estimativa'!AC6&lt;='DADOS e Estimativa'!$AK6),'DADOS e Estimativa'!AC6,"excluído*"),"")</f>
      </c>
      <c r="AD23" s="53">
        <f>IF('DADOS e Estimativa'!AD6&gt;0,IF(AND('DADOS e Estimativa'!$AJ6&lt;='DADOS e Estimativa'!AD6,'DADOS e Estimativa'!AD6&lt;='DADOS e Estimativa'!$AK6),'DADOS e Estimativa'!AD6,"excluído*"),"")</f>
      </c>
      <c r="AE23" s="53">
        <f>IF('DADOS e Estimativa'!AE6&gt;0,IF(AND('DADOS e Estimativa'!$AJ6&lt;='DADOS e Estimativa'!AE6,'DADOS e Estimativa'!AE6&lt;='DADOS e Estimativa'!$AK6),'DADOS e Estimativa'!AE6,"excluído*"),"")</f>
      </c>
      <c r="AF23" s="53">
        <f>IF('DADOS e Estimativa'!AF6&gt;0,IF(AND('DADOS e Estimativa'!$AJ6&lt;='DADOS e Estimativa'!AF6,'DADOS e Estimativa'!AF6&lt;='DADOS e Estimativa'!$AK6),'DADOS e Estimativa'!AF6,"excluído*"),"")</f>
      </c>
      <c r="AG23" s="53">
        <f>IF('DADOS e Estimativa'!AG6&gt;0,IF(AND('DADOS e Estimativa'!$AJ6&lt;='DADOS e Estimativa'!AG6,'DADOS e Estimativa'!AG6&lt;='DADOS e Estimativa'!$AK6),'DADOS e Estimativa'!AG6,"excluído*"),"")</f>
      </c>
      <c r="AH23" s="147">
        <f t="shared" si="4"/>
        <v>47.5</v>
      </c>
      <c r="AI23" s="147"/>
      <c r="AJ23" s="148">
        <f t="shared" si="5"/>
        <v>9500</v>
      </c>
      <c r="AK23" s="148"/>
    </row>
    <row r="24" spans="1:37" ht="19.5" customHeight="1">
      <c r="A24" s="129">
        <f>IF('DADOS e Estimativa'!A7="","",'DADOS e Estimativa'!A7)</f>
      </c>
      <c r="B24" s="125">
        <f>IF('DADOS e Estimativa'!B7="","",'DADOS e Estimativa'!B7)</f>
        <v>3</v>
      </c>
      <c r="C24" s="54" t="str">
        <f>IF('DADOS e Estimativa'!C7="","",'DADOS e Estimativa'!C7)</f>
        <v>Miniatura de medalha</v>
      </c>
      <c r="D24" s="99">
        <f>IF('DADOS e Estimativa'!D7="","",'DADOS e Estimativa'!D7)</f>
        <v>300</v>
      </c>
      <c r="E24" s="96" t="str">
        <f>IF('DADOS e Estimativa'!E7="","",'DADOS e Estimativa'!E7)</f>
        <v>un.</v>
      </c>
      <c r="F24" s="39">
        <f>IF('DADOS e Estimativa'!F7&gt;0,IF(AND('DADOS e Estimativa'!$AJ7&lt;='DADOS e Estimativa'!F7,'DADOS e Estimativa'!F7&lt;='DADOS e Estimativa'!$AK7),'DADOS e Estimativa'!F7,"excluído*"),"")</f>
      </c>
      <c r="G24" s="71" t="str">
        <f>IF('DADOS e Estimativa'!G7&gt;0,IF(AND('DADOS e Estimativa'!$AJ7&lt;='DADOS e Estimativa'!G7,'DADOS e Estimativa'!G7&lt;='DADOS e Estimativa'!$AK7),'DADOS e Estimativa'!G7,"excluído*"),"")</f>
        <v>excluído*</v>
      </c>
      <c r="H24" s="40">
        <f>IF('DADOS e Estimativa'!H7&gt;0,IF(AND('DADOS e Estimativa'!$AJ7&lt;='DADOS e Estimativa'!H7,'DADOS e Estimativa'!H7&lt;='DADOS e Estimativa'!$AK7),'DADOS e Estimativa'!H7,"excluído*"),"")</f>
        <v>45</v>
      </c>
      <c r="I24" s="39">
        <f>IF('DADOS e Estimativa'!I7&gt;0,IF(AND('DADOS e Estimativa'!$AJ7&lt;='DADOS e Estimativa'!I7,'DADOS e Estimativa'!I7&lt;='DADOS e Estimativa'!$AK7),'DADOS e Estimativa'!I7,"excluído*"),"")</f>
        <v>38</v>
      </c>
      <c r="J24" s="49">
        <f>IF('DADOS e Estimativa'!J7&gt;0,IF(AND('DADOS e Estimativa'!$AJ7&lt;='DADOS e Estimativa'!J7,'DADOS e Estimativa'!J7&lt;='DADOS e Estimativa'!$AK7),'DADOS e Estimativa'!J7,"excluído*"),"")</f>
      </c>
      <c r="K24" s="49">
        <f>IF('DADOS e Estimativa'!K7&gt;0,IF(AND('DADOS e Estimativa'!$AJ7&lt;='DADOS e Estimativa'!K7,'DADOS e Estimativa'!K7&lt;='DADOS e Estimativa'!$AK7),'DADOS e Estimativa'!K7,"excluído*"),"")</f>
      </c>
      <c r="L24" s="49">
        <f>IF('DADOS e Estimativa'!L7&gt;0,IF(AND('DADOS e Estimativa'!$AJ7&lt;='DADOS e Estimativa'!L7,'DADOS e Estimativa'!L7&lt;='DADOS e Estimativa'!$AK7),'DADOS e Estimativa'!L7,"excluído*"),"")</f>
      </c>
      <c r="M24" s="49">
        <f>IF('DADOS e Estimativa'!M7&gt;0,IF(AND('DADOS e Estimativa'!$AJ7&lt;='DADOS e Estimativa'!M7,'DADOS e Estimativa'!M7&lt;='DADOS e Estimativa'!$AK7),'DADOS e Estimativa'!M7,"excluído*"),"")</f>
      </c>
      <c r="N24" s="49">
        <f>IF('DADOS e Estimativa'!N7&gt;0,IF(AND('DADOS e Estimativa'!$AJ7&lt;='DADOS e Estimativa'!N7,'DADOS e Estimativa'!N7&lt;='DADOS e Estimativa'!$AK7),'DADOS e Estimativa'!N7,"excluído*"),"")</f>
      </c>
      <c r="O24" s="49">
        <f>IF('DADOS e Estimativa'!O7&gt;0,IF(AND('DADOS e Estimativa'!$AJ7&lt;='DADOS e Estimativa'!O7,'DADOS e Estimativa'!O7&lt;='DADOS e Estimativa'!$AK7),'DADOS e Estimativa'!O7,"excluído*"),"")</f>
      </c>
      <c r="P24" s="49">
        <f>IF('DADOS e Estimativa'!P7&gt;0,IF(AND('DADOS e Estimativa'!$AJ7&lt;='DADOS e Estimativa'!P7,'DADOS e Estimativa'!P7&lt;='DADOS e Estimativa'!$AK7),'DADOS e Estimativa'!P7,"excluído*"),"")</f>
      </c>
      <c r="Q24" s="49">
        <f>IF('DADOS e Estimativa'!Q7&gt;0,IF(AND('DADOS e Estimativa'!$AJ7&lt;='DADOS e Estimativa'!Q7,'DADOS e Estimativa'!Q7&lt;='DADOS e Estimativa'!$AK7),'DADOS e Estimativa'!Q7,"excluído*"),"")</f>
      </c>
      <c r="R24" s="49">
        <f>IF('DADOS e Estimativa'!R7&gt;0,IF(AND('DADOS e Estimativa'!$AJ7&lt;='DADOS e Estimativa'!R7,'DADOS e Estimativa'!R7&lt;='DADOS e Estimativa'!$AK7),'DADOS e Estimativa'!R7,"excluído*"),"")</f>
      </c>
      <c r="S24" s="49">
        <f>IF('DADOS e Estimativa'!S7&gt;0,IF(AND('DADOS e Estimativa'!$AJ7&lt;='DADOS e Estimativa'!S7,'DADOS e Estimativa'!S7&lt;='DADOS e Estimativa'!$AK7),'DADOS e Estimativa'!S7,"excluído*"),"")</f>
      </c>
      <c r="T24" s="49">
        <f>IF('DADOS e Estimativa'!T7&gt;0,IF(AND('DADOS e Estimativa'!$AJ7&lt;='DADOS e Estimativa'!T7,'DADOS e Estimativa'!T7&lt;='DADOS e Estimativa'!$AK7),'DADOS e Estimativa'!T7,"excluído*"),"")</f>
      </c>
      <c r="U24" s="49">
        <f>IF('DADOS e Estimativa'!U7&gt;0,IF(AND('DADOS e Estimativa'!$AJ7&lt;='DADOS e Estimativa'!U7,'DADOS e Estimativa'!U7&lt;='DADOS e Estimativa'!$AK7),'DADOS e Estimativa'!U7,"excluído*"),"")</f>
      </c>
      <c r="V24" s="49">
        <f>IF('DADOS e Estimativa'!V7&gt;0,IF(AND('DADOS e Estimativa'!$AJ7&lt;='DADOS e Estimativa'!V7,'DADOS e Estimativa'!V7&lt;='DADOS e Estimativa'!$AK7),'DADOS e Estimativa'!V7,"excluído*"),"")</f>
      </c>
      <c r="W24" s="49">
        <f>IF('DADOS e Estimativa'!W7&gt;0,IF(AND('DADOS e Estimativa'!$AJ7&lt;='DADOS e Estimativa'!W7,'DADOS e Estimativa'!W7&lt;='DADOS e Estimativa'!$AK7),'DADOS e Estimativa'!W7,"excluído*"),"")</f>
      </c>
      <c r="X24" s="49">
        <f>IF('DADOS e Estimativa'!X7&gt;0,IF(AND('DADOS e Estimativa'!$AJ7&lt;='DADOS e Estimativa'!X7,'DADOS e Estimativa'!X7&lt;='DADOS e Estimativa'!$AK7),'DADOS e Estimativa'!X7,"excluído*"),"")</f>
      </c>
      <c r="Y24" s="49">
        <f>IF('DADOS e Estimativa'!Y7&gt;0,IF(AND('DADOS e Estimativa'!$AJ7&lt;='DADOS e Estimativa'!Y7,'DADOS e Estimativa'!Y7&lt;='DADOS e Estimativa'!$AK7),'DADOS e Estimativa'!Y7,"excluído*"),"")</f>
      </c>
      <c r="Z24" s="49">
        <f>IF('DADOS e Estimativa'!Z7&gt;0,IF(AND('DADOS e Estimativa'!$AJ7&lt;='DADOS e Estimativa'!Z7,'DADOS e Estimativa'!Z7&lt;='DADOS e Estimativa'!$AK7),'DADOS e Estimativa'!Z7,"excluído*"),"")</f>
      </c>
      <c r="AA24" s="49">
        <f>IF('DADOS e Estimativa'!AA7&gt;0,IF(AND('DADOS e Estimativa'!$AJ7&lt;='DADOS e Estimativa'!AA7,'DADOS e Estimativa'!AA7&lt;='DADOS e Estimativa'!$AK7),'DADOS e Estimativa'!AA7,"excluído*"),"")</f>
      </c>
      <c r="AB24" s="49">
        <f>IF('DADOS e Estimativa'!AB7&gt;0,IF(AND('DADOS e Estimativa'!$AJ7&lt;='DADOS e Estimativa'!AB7,'DADOS e Estimativa'!AB7&lt;='DADOS e Estimativa'!$AK7),'DADOS e Estimativa'!AB7,"excluído*"),"")</f>
      </c>
      <c r="AC24" s="49">
        <f>IF('DADOS e Estimativa'!AC7&gt;0,IF(AND('DADOS e Estimativa'!$AJ7&lt;='DADOS e Estimativa'!AC7,'DADOS e Estimativa'!AC7&lt;='DADOS e Estimativa'!$AK7),'DADOS e Estimativa'!AC7,"excluído*"),"")</f>
      </c>
      <c r="AD24" s="49">
        <f>IF('DADOS e Estimativa'!AD7&gt;0,IF(AND('DADOS e Estimativa'!$AJ7&lt;='DADOS e Estimativa'!AD7,'DADOS e Estimativa'!AD7&lt;='DADOS e Estimativa'!$AK7),'DADOS e Estimativa'!AD7,"excluído*"),"")</f>
      </c>
      <c r="AE24" s="49">
        <f>IF('DADOS e Estimativa'!AE7&gt;0,IF(AND('DADOS e Estimativa'!$AJ7&lt;='DADOS e Estimativa'!AE7,'DADOS e Estimativa'!AE7&lt;='DADOS e Estimativa'!$AK7),'DADOS e Estimativa'!AE7,"excluído*"),"")</f>
      </c>
      <c r="AF24" s="49">
        <f>IF('DADOS e Estimativa'!AF7&gt;0,IF(AND('DADOS e Estimativa'!$AJ7&lt;='DADOS e Estimativa'!AF7,'DADOS e Estimativa'!AF7&lt;='DADOS e Estimativa'!$AK7),'DADOS e Estimativa'!AF7,"excluído*"),"")</f>
      </c>
      <c r="AG24" s="49">
        <f>IF('DADOS e Estimativa'!AG7&gt;0,IF(AND('DADOS e Estimativa'!$AJ7&lt;='DADOS e Estimativa'!AG7,'DADOS e Estimativa'!AG7&lt;='DADOS e Estimativa'!$AK7),'DADOS e Estimativa'!AG7,"excluído*"),"")</f>
      </c>
      <c r="AH24" s="154">
        <f t="shared" si="4"/>
        <v>41.5</v>
      </c>
      <c r="AI24" s="154"/>
      <c r="AJ24" s="146">
        <f t="shared" si="5"/>
        <v>12450</v>
      </c>
      <c r="AK24" s="146"/>
    </row>
    <row r="25" spans="1:37" ht="19.5" customHeight="1">
      <c r="A25" s="128">
        <f>IF('DADOS e Estimativa'!A8="","",'DADOS e Estimativa'!A8)</f>
      </c>
      <c r="B25" s="124">
        <f>IF('DADOS e Estimativa'!B8="","",'DADOS e Estimativa'!B8)</f>
        <v>4</v>
      </c>
      <c r="C25" s="50" t="str">
        <f>IF('DADOS e Estimativa'!C8="","",'DADOS e Estimativa'!C8)</f>
        <v>Roseta</v>
      </c>
      <c r="D25" s="51">
        <f>IF('DADOS e Estimativa'!D8="","",'DADOS e Estimativa'!D8)</f>
        <v>300</v>
      </c>
      <c r="E25" s="52" t="str">
        <f>IF('DADOS e Estimativa'!E8="","",'DADOS e Estimativa'!E8)</f>
        <v>un.</v>
      </c>
      <c r="F25" s="53">
        <f>IF('DADOS e Estimativa'!F8&gt;0,IF(AND('DADOS e Estimativa'!$AJ8&lt;='DADOS e Estimativa'!F8,'DADOS e Estimativa'!F8&lt;='DADOS e Estimativa'!$AK8),'DADOS e Estimativa'!F8,"excluído*"),"")</f>
      </c>
      <c r="G25" s="53">
        <f>IF('DADOS e Estimativa'!G8&gt;0,IF(AND('DADOS e Estimativa'!$AJ8&lt;='DADOS e Estimativa'!G8,'DADOS e Estimativa'!G8&lt;='DADOS e Estimativa'!$AK8),'DADOS e Estimativa'!G8,"excluído*"),"")</f>
        <v>10</v>
      </c>
      <c r="H25" s="53" t="str">
        <f>IF('DADOS e Estimativa'!H8&gt;0,IF(AND('DADOS e Estimativa'!$AJ8&lt;='DADOS e Estimativa'!H8,'DADOS e Estimativa'!H8&lt;='DADOS e Estimativa'!$AK8),'DADOS e Estimativa'!H8,"excluído*"),"")</f>
        <v>excluído*</v>
      </c>
      <c r="I25" s="53">
        <f>IF('DADOS e Estimativa'!I8&gt;0,IF(AND('DADOS e Estimativa'!$AJ8&lt;='DADOS e Estimativa'!I8,'DADOS e Estimativa'!I8&lt;='DADOS e Estimativa'!$AK8),'DADOS e Estimativa'!I8,"excluído*"),"")</f>
        <v>11</v>
      </c>
      <c r="J25" s="53">
        <f>IF('DADOS e Estimativa'!J8&gt;0,IF(AND('DADOS e Estimativa'!$AJ8&lt;='DADOS e Estimativa'!J8,'DADOS e Estimativa'!J8&lt;='DADOS e Estimativa'!$AK8),'DADOS e Estimativa'!J8,"excluído*"),"")</f>
      </c>
      <c r="K25" s="53">
        <f>IF('DADOS e Estimativa'!K8&gt;0,IF(AND('DADOS e Estimativa'!$AJ8&lt;='DADOS e Estimativa'!K8,'DADOS e Estimativa'!K8&lt;='DADOS e Estimativa'!$AK8),'DADOS e Estimativa'!K8,"excluído*"),"")</f>
      </c>
      <c r="L25" s="53">
        <f>IF('DADOS e Estimativa'!L8&gt;0,IF(AND('DADOS e Estimativa'!$AJ8&lt;='DADOS e Estimativa'!L8,'DADOS e Estimativa'!L8&lt;='DADOS e Estimativa'!$AK8),'DADOS e Estimativa'!L8,"excluído*"),"")</f>
      </c>
      <c r="M25" s="53">
        <f>IF('DADOS e Estimativa'!M8&gt;0,IF(AND('DADOS e Estimativa'!$AJ8&lt;='DADOS e Estimativa'!M8,'DADOS e Estimativa'!M8&lt;='DADOS e Estimativa'!$AK8),'DADOS e Estimativa'!M8,"excluído*"),"")</f>
      </c>
      <c r="N25" s="53">
        <f>IF('DADOS e Estimativa'!N8&gt;0,IF(AND('DADOS e Estimativa'!$AJ8&lt;='DADOS e Estimativa'!N8,'DADOS e Estimativa'!N8&lt;='DADOS e Estimativa'!$AK8),'DADOS e Estimativa'!N8,"excluído*"),"")</f>
      </c>
      <c r="O25" s="53">
        <f>IF('DADOS e Estimativa'!O8&gt;0,IF(AND('DADOS e Estimativa'!$AJ8&lt;='DADOS e Estimativa'!O8,'DADOS e Estimativa'!O8&lt;='DADOS e Estimativa'!$AK8),'DADOS e Estimativa'!O8,"excluído*"),"")</f>
      </c>
      <c r="P25" s="53">
        <f>IF('DADOS e Estimativa'!P8&gt;0,IF(AND('DADOS e Estimativa'!$AJ8&lt;='DADOS e Estimativa'!P8,'DADOS e Estimativa'!P8&lt;='DADOS e Estimativa'!$AK8),'DADOS e Estimativa'!P8,"excluído*"),"")</f>
      </c>
      <c r="Q25" s="53">
        <f>IF('DADOS e Estimativa'!Q8&gt;0,IF(AND('DADOS e Estimativa'!$AJ8&lt;='DADOS e Estimativa'!Q8,'DADOS e Estimativa'!Q8&lt;='DADOS e Estimativa'!$AK8),'DADOS e Estimativa'!Q8,"excluído*"),"")</f>
      </c>
      <c r="R25" s="53">
        <f>IF('DADOS e Estimativa'!R8&gt;0,IF(AND('DADOS e Estimativa'!$AJ8&lt;='DADOS e Estimativa'!R8,'DADOS e Estimativa'!R8&lt;='DADOS e Estimativa'!$AK8),'DADOS e Estimativa'!R8,"excluído*"),"")</f>
      </c>
      <c r="S25" s="53">
        <f>IF('DADOS e Estimativa'!S8&gt;0,IF(AND('DADOS e Estimativa'!$AJ8&lt;='DADOS e Estimativa'!S8,'DADOS e Estimativa'!S8&lt;='DADOS e Estimativa'!$AK8),'DADOS e Estimativa'!S8,"excluído*"),"")</f>
      </c>
      <c r="T25" s="53">
        <f>IF('DADOS e Estimativa'!T8&gt;0,IF(AND('DADOS e Estimativa'!$AJ8&lt;='DADOS e Estimativa'!T8,'DADOS e Estimativa'!T8&lt;='DADOS e Estimativa'!$AK8),'DADOS e Estimativa'!T8,"excluído*"),"")</f>
      </c>
      <c r="U25" s="53">
        <f>IF('DADOS e Estimativa'!U8&gt;0,IF(AND('DADOS e Estimativa'!$AJ8&lt;='DADOS e Estimativa'!U8,'DADOS e Estimativa'!U8&lt;='DADOS e Estimativa'!$AK8),'DADOS e Estimativa'!U8,"excluído*"),"")</f>
      </c>
      <c r="V25" s="53">
        <f>IF('DADOS e Estimativa'!V8&gt;0,IF(AND('DADOS e Estimativa'!$AJ8&lt;='DADOS e Estimativa'!V8,'DADOS e Estimativa'!V8&lt;='DADOS e Estimativa'!$AK8),'DADOS e Estimativa'!V8,"excluído*"),"")</f>
      </c>
      <c r="W25" s="53">
        <f>IF('DADOS e Estimativa'!W8&gt;0,IF(AND('DADOS e Estimativa'!$AJ8&lt;='DADOS e Estimativa'!W8,'DADOS e Estimativa'!W8&lt;='DADOS e Estimativa'!$AK8),'DADOS e Estimativa'!W8,"excluído*"),"")</f>
      </c>
      <c r="X25" s="53">
        <f>IF('DADOS e Estimativa'!X8&gt;0,IF(AND('DADOS e Estimativa'!$AJ8&lt;='DADOS e Estimativa'!X8,'DADOS e Estimativa'!X8&lt;='DADOS e Estimativa'!$AK8),'DADOS e Estimativa'!X8,"excluído*"),"")</f>
      </c>
      <c r="Y25" s="53">
        <f>IF('DADOS e Estimativa'!Y8&gt;0,IF(AND('DADOS e Estimativa'!$AJ8&lt;='DADOS e Estimativa'!Y8,'DADOS e Estimativa'!Y8&lt;='DADOS e Estimativa'!$AK8),'DADOS e Estimativa'!Y8,"excluído*"),"")</f>
      </c>
      <c r="Z25" s="53">
        <f>IF('DADOS e Estimativa'!Z8&gt;0,IF(AND('DADOS e Estimativa'!$AJ8&lt;='DADOS e Estimativa'!Z8,'DADOS e Estimativa'!Z8&lt;='DADOS e Estimativa'!$AK8),'DADOS e Estimativa'!Z8,"excluído*"),"")</f>
      </c>
      <c r="AA25" s="53">
        <f>IF('DADOS e Estimativa'!AA8&gt;0,IF(AND('DADOS e Estimativa'!$AJ8&lt;='DADOS e Estimativa'!AA8,'DADOS e Estimativa'!AA8&lt;='DADOS e Estimativa'!$AK8),'DADOS e Estimativa'!AA8,"excluído*"),"")</f>
      </c>
      <c r="AB25" s="53">
        <f>IF('DADOS e Estimativa'!AB8&gt;0,IF(AND('DADOS e Estimativa'!$AJ8&lt;='DADOS e Estimativa'!AB8,'DADOS e Estimativa'!AB8&lt;='DADOS e Estimativa'!$AK8),'DADOS e Estimativa'!AB8,"excluído*"),"")</f>
      </c>
      <c r="AC25" s="53">
        <f>IF('DADOS e Estimativa'!AC8&gt;0,IF(AND('DADOS e Estimativa'!$AJ8&lt;='DADOS e Estimativa'!AC8,'DADOS e Estimativa'!AC8&lt;='DADOS e Estimativa'!$AK8),'DADOS e Estimativa'!AC8,"excluído*"),"")</f>
      </c>
      <c r="AD25" s="53">
        <f>IF('DADOS e Estimativa'!AD8&gt;0,IF(AND('DADOS e Estimativa'!$AJ8&lt;='DADOS e Estimativa'!AD8,'DADOS e Estimativa'!AD8&lt;='DADOS e Estimativa'!$AK8),'DADOS e Estimativa'!AD8,"excluído*"),"")</f>
      </c>
      <c r="AE25" s="53">
        <f>IF('DADOS e Estimativa'!AE8&gt;0,IF(AND('DADOS e Estimativa'!$AJ8&lt;='DADOS e Estimativa'!AE8,'DADOS e Estimativa'!AE8&lt;='DADOS e Estimativa'!$AK8),'DADOS e Estimativa'!AE8,"excluído*"),"")</f>
      </c>
      <c r="AF25" s="53">
        <f>IF('DADOS e Estimativa'!AF8&gt;0,IF(AND('DADOS e Estimativa'!$AJ8&lt;='DADOS e Estimativa'!AF8,'DADOS e Estimativa'!AF8&lt;='DADOS e Estimativa'!$AK8),'DADOS e Estimativa'!AF8,"excluído*"),"")</f>
      </c>
      <c r="AG25" s="53">
        <f>IF('DADOS e Estimativa'!AG8&gt;0,IF(AND('DADOS e Estimativa'!$AJ8&lt;='DADOS e Estimativa'!AG8,'DADOS e Estimativa'!AG8&lt;='DADOS e Estimativa'!$AK8),'DADOS e Estimativa'!AG8,"excluído*"),"")</f>
      </c>
      <c r="AH25" s="147">
        <f t="shared" si="4"/>
        <v>10.5</v>
      </c>
      <c r="AI25" s="147"/>
      <c r="AJ25" s="148">
        <f t="shared" si="5"/>
        <v>3150</v>
      </c>
      <c r="AK25" s="148"/>
    </row>
    <row r="26" spans="1:37" ht="19.5" customHeight="1">
      <c r="A26" s="129">
        <f>IF('DADOS e Estimativa'!A9="","",'DADOS e Estimativa'!A9)</f>
      </c>
      <c r="B26" s="125">
        <f>IF('DADOS e Estimativa'!B9="","",'DADOS e Estimativa'!B9)</f>
        <v>5</v>
      </c>
      <c r="C26" s="54" t="str">
        <f>IF('DADOS e Estimativa'!C9="","",'DADOS e Estimativa'!C9)</f>
        <v>Barreta</v>
      </c>
      <c r="D26" s="99">
        <f>IF('DADOS e Estimativa'!D9="","",'DADOS e Estimativa'!D9)</f>
        <v>300</v>
      </c>
      <c r="E26" s="96" t="str">
        <f>IF('DADOS e Estimativa'!E9="","",'DADOS e Estimativa'!E9)</f>
        <v>un.</v>
      </c>
      <c r="F26" s="39">
        <f>IF('DADOS e Estimativa'!F9&gt;0,IF(AND('DADOS e Estimativa'!$AJ9&lt;='DADOS e Estimativa'!F9,'DADOS e Estimativa'!F9&lt;='DADOS e Estimativa'!$AK9),'DADOS e Estimativa'!F9,"excluído*"),"")</f>
      </c>
      <c r="G26" s="71">
        <f>IF('DADOS e Estimativa'!G9&gt;0,IF(AND('DADOS e Estimativa'!$AJ9&lt;='DADOS e Estimativa'!G9,'DADOS e Estimativa'!G9&lt;='DADOS e Estimativa'!$AK9),'DADOS e Estimativa'!G9,"excluído*"),"")</f>
        <v>15</v>
      </c>
      <c r="H26" s="40" t="str">
        <f>IF('DADOS e Estimativa'!H9&gt;0,IF(AND('DADOS e Estimativa'!$AJ9&lt;='DADOS e Estimativa'!H9,'DADOS e Estimativa'!H9&lt;='DADOS e Estimativa'!$AK9),'DADOS e Estimativa'!H9,"excluído*"),"")</f>
        <v>excluído*</v>
      </c>
      <c r="I26" s="39">
        <f>IF('DADOS e Estimativa'!I9&gt;0,IF(AND('DADOS e Estimativa'!$AJ9&lt;='DADOS e Estimativa'!I9,'DADOS e Estimativa'!I9&lt;='DADOS e Estimativa'!$AK9),'DADOS e Estimativa'!I9,"excluído*"),"")</f>
        <v>14</v>
      </c>
      <c r="J26" s="49">
        <f>IF('DADOS e Estimativa'!J9&gt;0,IF(AND('DADOS e Estimativa'!$AJ9&lt;='DADOS e Estimativa'!J9,'DADOS e Estimativa'!J9&lt;='DADOS e Estimativa'!$AK9),'DADOS e Estimativa'!J9,"excluído*"),"")</f>
      </c>
      <c r="K26" s="49">
        <f>IF('DADOS e Estimativa'!K9&gt;0,IF(AND('DADOS e Estimativa'!$AJ9&lt;='DADOS e Estimativa'!K9,'DADOS e Estimativa'!K9&lt;='DADOS e Estimativa'!$AK9),'DADOS e Estimativa'!K9,"excluído*"),"")</f>
      </c>
      <c r="L26" s="49">
        <f>IF('DADOS e Estimativa'!L9&gt;0,IF(AND('DADOS e Estimativa'!$AJ9&lt;='DADOS e Estimativa'!L9,'DADOS e Estimativa'!L9&lt;='DADOS e Estimativa'!$AK9),'DADOS e Estimativa'!L9,"excluído*"),"")</f>
      </c>
      <c r="M26" s="49">
        <f>IF('DADOS e Estimativa'!M9&gt;0,IF(AND('DADOS e Estimativa'!$AJ9&lt;='DADOS e Estimativa'!M9,'DADOS e Estimativa'!M9&lt;='DADOS e Estimativa'!$AK9),'DADOS e Estimativa'!M9,"excluído*"),"")</f>
      </c>
      <c r="N26" s="49">
        <f>IF('DADOS e Estimativa'!N9&gt;0,IF(AND('DADOS e Estimativa'!$AJ9&lt;='DADOS e Estimativa'!N9,'DADOS e Estimativa'!N9&lt;='DADOS e Estimativa'!$AK9),'DADOS e Estimativa'!N9,"excluído*"),"")</f>
      </c>
      <c r="O26" s="49">
        <f>IF('DADOS e Estimativa'!O9&gt;0,IF(AND('DADOS e Estimativa'!$AJ9&lt;='DADOS e Estimativa'!O9,'DADOS e Estimativa'!O9&lt;='DADOS e Estimativa'!$AK9),'DADOS e Estimativa'!O9,"excluído*"),"")</f>
      </c>
      <c r="P26" s="49">
        <f>IF('DADOS e Estimativa'!P9&gt;0,IF(AND('DADOS e Estimativa'!$AJ9&lt;='DADOS e Estimativa'!P9,'DADOS e Estimativa'!P9&lt;='DADOS e Estimativa'!$AK9),'DADOS e Estimativa'!P9,"excluído*"),"")</f>
      </c>
      <c r="Q26" s="49">
        <f>IF('DADOS e Estimativa'!Q9&gt;0,IF(AND('DADOS e Estimativa'!$AJ9&lt;='DADOS e Estimativa'!Q9,'DADOS e Estimativa'!Q9&lt;='DADOS e Estimativa'!$AK9),'DADOS e Estimativa'!Q9,"excluído*"),"")</f>
      </c>
      <c r="R26" s="49">
        <f>IF('DADOS e Estimativa'!R9&gt;0,IF(AND('DADOS e Estimativa'!$AJ9&lt;='DADOS e Estimativa'!R9,'DADOS e Estimativa'!R9&lt;='DADOS e Estimativa'!$AK9),'DADOS e Estimativa'!R9,"excluído*"),"")</f>
      </c>
      <c r="S26" s="49">
        <f>IF('DADOS e Estimativa'!S9&gt;0,IF(AND('DADOS e Estimativa'!$AJ9&lt;='DADOS e Estimativa'!S9,'DADOS e Estimativa'!S9&lt;='DADOS e Estimativa'!$AK9),'DADOS e Estimativa'!S9,"excluído*"),"")</f>
      </c>
      <c r="T26" s="49">
        <f>IF('DADOS e Estimativa'!T9&gt;0,IF(AND('DADOS e Estimativa'!$AJ9&lt;='DADOS e Estimativa'!T9,'DADOS e Estimativa'!T9&lt;='DADOS e Estimativa'!$AK9),'DADOS e Estimativa'!T9,"excluído*"),"")</f>
      </c>
      <c r="U26" s="49">
        <f>IF('DADOS e Estimativa'!U9&gt;0,IF(AND('DADOS e Estimativa'!$AJ9&lt;='DADOS e Estimativa'!U9,'DADOS e Estimativa'!U9&lt;='DADOS e Estimativa'!$AK9),'DADOS e Estimativa'!U9,"excluído*"),"")</f>
      </c>
      <c r="V26" s="49">
        <f>IF('DADOS e Estimativa'!V9&gt;0,IF(AND('DADOS e Estimativa'!$AJ9&lt;='DADOS e Estimativa'!V9,'DADOS e Estimativa'!V9&lt;='DADOS e Estimativa'!$AK9),'DADOS e Estimativa'!V9,"excluído*"),"")</f>
      </c>
      <c r="W26" s="49">
        <f>IF('DADOS e Estimativa'!W9&gt;0,IF(AND('DADOS e Estimativa'!$AJ9&lt;='DADOS e Estimativa'!W9,'DADOS e Estimativa'!W9&lt;='DADOS e Estimativa'!$AK9),'DADOS e Estimativa'!W9,"excluído*"),"")</f>
      </c>
      <c r="X26" s="49">
        <f>IF('DADOS e Estimativa'!X9&gt;0,IF(AND('DADOS e Estimativa'!$AJ9&lt;='DADOS e Estimativa'!X9,'DADOS e Estimativa'!X9&lt;='DADOS e Estimativa'!$AK9),'DADOS e Estimativa'!X9,"excluído*"),"")</f>
      </c>
      <c r="Y26" s="49">
        <f>IF('DADOS e Estimativa'!Y9&gt;0,IF(AND('DADOS e Estimativa'!$AJ9&lt;='DADOS e Estimativa'!Y9,'DADOS e Estimativa'!Y9&lt;='DADOS e Estimativa'!$AK9),'DADOS e Estimativa'!Y9,"excluído*"),"")</f>
      </c>
      <c r="Z26" s="49">
        <f>IF('DADOS e Estimativa'!Z9&gt;0,IF(AND('DADOS e Estimativa'!$AJ9&lt;='DADOS e Estimativa'!Z9,'DADOS e Estimativa'!Z9&lt;='DADOS e Estimativa'!$AK9),'DADOS e Estimativa'!Z9,"excluído*"),"")</f>
      </c>
      <c r="AA26" s="49">
        <f>IF('DADOS e Estimativa'!AA9&gt;0,IF(AND('DADOS e Estimativa'!$AJ9&lt;='DADOS e Estimativa'!AA9,'DADOS e Estimativa'!AA9&lt;='DADOS e Estimativa'!$AK9),'DADOS e Estimativa'!AA9,"excluído*"),"")</f>
      </c>
      <c r="AB26" s="49">
        <f>IF('DADOS e Estimativa'!AB9&gt;0,IF(AND('DADOS e Estimativa'!$AJ9&lt;='DADOS e Estimativa'!AB9,'DADOS e Estimativa'!AB9&lt;='DADOS e Estimativa'!$AK9),'DADOS e Estimativa'!AB9,"excluído*"),"")</f>
      </c>
      <c r="AC26" s="49">
        <f>IF('DADOS e Estimativa'!AC9&gt;0,IF(AND('DADOS e Estimativa'!$AJ9&lt;='DADOS e Estimativa'!AC9,'DADOS e Estimativa'!AC9&lt;='DADOS e Estimativa'!$AK9),'DADOS e Estimativa'!AC9,"excluído*"),"")</f>
      </c>
      <c r="AD26" s="49">
        <f>IF('DADOS e Estimativa'!AD9&gt;0,IF(AND('DADOS e Estimativa'!$AJ9&lt;='DADOS e Estimativa'!AD9,'DADOS e Estimativa'!AD9&lt;='DADOS e Estimativa'!$AK9),'DADOS e Estimativa'!AD9,"excluído*"),"")</f>
      </c>
      <c r="AE26" s="49">
        <f>IF('DADOS e Estimativa'!AE9&gt;0,IF(AND('DADOS e Estimativa'!$AJ9&lt;='DADOS e Estimativa'!AE9,'DADOS e Estimativa'!AE9&lt;='DADOS e Estimativa'!$AK9),'DADOS e Estimativa'!AE9,"excluído*"),"")</f>
      </c>
      <c r="AF26" s="49">
        <f>IF('DADOS e Estimativa'!AF9&gt;0,IF(AND('DADOS e Estimativa'!$AJ9&lt;='DADOS e Estimativa'!AF9,'DADOS e Estimativa'!AF9&lt;='DADOS e Estimativa'!$AK9),'DADOS e Estimativa'!AF9,"excluído*"),"")</f>
      </c>
      <c r="AG26" s="49">
        <f>IF('DADOS e Estimativa'!AG9&gt;0,IF(AND('DADOS e Estimativa'!$AJ9&lt;='DADOS e Estimativa'!AG9,'DADOS e Estimativa'!AG9&lt;='DADOS e Estimativa'!$AK9),'DADOS e Estimativa'!AG9,"excluído*"),"")</f>
      </c>
      <c r="AH26" s="154">
        <f t="shared" si="4"/>
        <v>14.5</v>
      </c>
      <c r="AI26" s="154"/>
      <c r="AJ26" s="146">
        <f t="shared" si="5"/>
        <v>4350</v>
      </c>
      <c r="AK26" s="146"/>
    </row>
    <row r="27" spans="1:37" ht="19.5" customHeight="1">
      <c r="A27" s="128">
        <f>IF('DADOS e Estimativa'!A10="","",'DADOS e Estimativa'!A10)</f>
      </c>
      <c r="B27" s="124">
        <f>IF('DADOS e Estimativa'!B10="","",'DADOS e Estimativa'!B10)</f>
        <v>6</v>
      </c>
      <c r="C27" s="50" t="str">
        <f>IF('DADOS e Estimativa'!C10="","",'DADOS e Estimativa'!C10)</f>
        <v>Estojo Grande Colar</v>
      </c>
      <c r="D27" s="98">
        <f>IF('DADOS e Estimativa'!D10="","",'DADOS e Estimativa'!D10)</f>
        <v>100</v>
      </c>
      <c r="E27" s="95" t="str">
        <f>IF('DADOS e Estimativa'!E10="","",'DADOS e Estimativa'!E10)</f>
        <v>un.</v>
      </c>
      <c r="F27" s="35">
        <f>IF('DADOS e Estimativa'!F10&gt;0,IF(AND('DADOS e Estimativa'!$AJ10&lt;='DADOS e Estimativa'!F10,'DADOS e Estimativa'!F10&lt;='DADOS e Estimativa'!$AK10),'DADOS e Estimativa'!F10,"excluído*"),"")</f>
      </c>
      <c r="G27" s="70" t="str">
        <f>IF('DADOS e Estimativa'!G10&gt;0,IF(AND('DADOS e Estimativa'!$AJ10&lt;='DADOS e Estimativa'!G10,'DADOS e Estimativa'!G10&lt;='DADOS e Estimativa'!$AK10),'DADOS e Estimativa'!G10,"excluído*"),"")</f>
        <v>excluído*</v>
      </c>
      <c r="H27" s="36">
        <f>IF('DADOS e Estimativa'!H10&gt;0,IF(AND('DADOS e Estimativa'!$AJ10&lt;='DADOS e Estimativa'!H10,'DADOS e Estimativa'!H10&lt;='DADOS e Estimativa'!$AK10),'DADOS e Estimativa'!H10,"excluído*"),"")</f>
        <v>85</v>
      </c>
      <c r="I27" s="35">
        <f>IF('DADOS e Estimativa'!I10&gt;0,IF(AND('DADOS e Estimativa'!$AJ10&lt;='DADOS e Estimativa'!I10,'DADOS e Estimativa'!I10&lt;='DADOS e Estimativa'!$AK10),'DADOS e Estimativa'!I10,"excluído*"),"")</f>
        <v>60</v>
      </c>
      <c r="J27" s="53">
        <f>IF('DADOS e Estimativa'!J10&gt;0,IF(AND('DADOS e Estimativa'!$AJ10&lt;='DADOS e Estimativa'!J10,'DADOS e Estimativa'!J10&lt;='DADOS e Estimativa'!$AK10),'DADOS e Estimativa'!J10,"excluído*"),"")</f>
      </c>
      <c r="K27" s="53">
        <f>IF('DADOS e Estimativa'!K10&gt;0,IF(AND('DADOS e Estimativa'!$AJ10&lt;='DADOS e Estimativa'!K10,'DADOS e Estimativa'!K10&lt;='DADOS e Estimativa'!$AK10),'DADOS e Estimativa'!K10,"excluído*"),"")</f>
      </c>
      <c r="L27" s="53">
        <f>IF('DADOS e Estimativa'!L10&gt;0,IF(AND('DADOS e Estimativa'!$AJ10&lt;='DADOS e Estimativa'!L10,'DADOS e Estimativa'!L10&lt;='DADOS e Estimativa'!$AK10),'DADOS e Estimativa'!L10,"excluído*"),"")</f>
      </c>
      <c r="M27" s="53">
        <f>IF('DADOS e Estimativa'!M10&gt;0,IF(AND('DADOS e Estimativa'!$AJ10&lt;='DADOS e Estimativa'!M10,'DADOS e Estimativa'!M10&lt;='DADOS e Estimativa'!$AK10),'DADOS e Estimativa'!M10,"excluído*"),"")</f>
      </c>
      <c r="N27" s="53">
        <f>IF('DADOS e Estimativa'!N10&gt;0,IF(AND('DADOS e Estimativa'!$AJ10&lt;='DADOS e Estimativa'!N10,'DADOS e Estimativa'!N10&lt;='DADOS e Estimativa'!$AK10),'DADOS e Estimativa'!N10,"excluído*"),"")</f>
      </c>
      <c r="O27" s="53">
        <f>IF('DADOS e Estimativa'!O10&gt;0,IF(AND('DADOS e Estimativa'!$AJ10&lt;='DADOS e Estimativa'!O10,'DADOS e Estimativa'!O10&lt;='DADOS e Estimativa'!$AK10),'DADOS e Estimativa'!O10,"excluído*"),"")</f>
      </c>
      <c r="P27" s="53">
        <f>IF('DADOS e Estimativa'!P10&gt;0,IF(AND('DADOS e Estimativa'!$AJ10&lt;='DADOS e Estimativa'!P10,'DADOS e Estimativa'!P10&lt;='DADOS e Estimativa'!$AK10),'DADOS e Estimativa'!P10,"excluído*"),"")</f>
      </c>
      <c r="Q27" s="53">
        <f>IF('DADOS e Estimativa'!Q10&gt;0,IF(AND('DADOS e Estimativa'!$AJ10&lt;='DADOS e Estimativa'!Q10,'DADOS e Estimativa'!Q10&lt;='DADOS e Estimativa'!$AK10),'DADOS e Estimativa'!Q10,"excluído*"),"")</f>
      </c>
      <c r="R27" s="53">
        <f>IF('DADOS e Estimativa'!R10&gt;0,IF(AND('DADOS e Estimativa'!$AJ10&lt;='DADOS e Estimativa'!R10,'DADOS e Estimativa'!R10&lt;='DADOS e Estimativa'!$AK10),'DADOS e Estimativa'!R10,"excluído*"),"")</f>
      </c>
      <c r="S27" s="53">
        <f>IF('DADOS e Estimativa'!S10&gt;0,IF(AND('DADOS e Estimativa'!$AJ10&lt;='DADOS e Estimativa'!S10,'DADOS e Estimativa'!S10&lt;='DADOS e Estimativa'!$AK10),'DADOS e Estimativa'!S10,"excluído*"),"")</f>
      </c>
      <c r="T27" s="53">
        <f>IF('DADOS e Estimativa'!T10&gt;0,IF(AND('DADOS e Estimativa'!$AJ10&lt;='DADOS e Estimativa'!T10,'DADOS e Estimativa'!T10&lt;='DADOS e Estimativa'!$AK10),'DADOS e Estimativa'!T10,"excluído*"),"")</f>
      </c>
      <c r="U27" s="53">
        <f>IF('DADOS e Estimativa'!U10&gt;0,IF(AND('DADOS e Estimativa'!$AJ10&lt;='DADOS e Estimativa'!U10,'DADOS e Estimativa'!U10&lt;='DADOS e Estimativa'!$AK10),'DADOS e Estimativa'!U10,"excluído*"),"")</f>
      </c>
      <c r="V27" s="53">
        <f>IF('DADOS e Estimativa'!V10&gt;0,IF(AND('DADOS e Estimativa'!$AJ10&lt;='DADOS e Estimativa'!V10,'DADOS e Estimativa'!V10&lt;='DADOS e Estimativa'!$AK10),'DADOS e Estimativa'!V10,"excluído*"),"")</f>
      </c>
      <c r="W27" s="53">
        <f>IF('DADOS e Estimativa'!W10&gt;0,IF(AND('DADOS e Estimativa'!$AJ10&lt;='DADOS e Estimativa'!W10,'DADOS e Estimativa'!W10&lt;='DADOS e Estimativa'!$AK10),'DADOS e Estimativa'!W10,"excluído*"),"")</f>
      </c>
      <c r="X27" s="53">
        <f>IF('DADOS e Estimativa'!X10&gt;0,IF(AND('DADOS e Estimativa'!$AJ10&lt;='DADOS e Estimativa'!X10,'DADOS e Estimativa'!X10&lt;='DADOS e Estimativa'!$AK10),'DADOS e Estimativa'!X10,"excluído*"),"")</f>
      </c>
      <c r="Y27" s="53">
        <f>IF('DADOS e Estimativa'!Y10&gt;0,IF(AND('DADOS e Estimativa'!$AJ10&lt;='DADOS e Estimativa'!Y10,'DADOS e Estimativa'!Y10&lt;='DADOS e Estimativa'!$AK10),'DADOS e Estimativa'!Y10,"excluído*"),"")</f>
      </c>
      <c r="Z27" s="53">
        <f>IF('DADOS e Estimativa'!Z10&gt;0,IF(AND('DADOS e Estimativa'!$AJ10&lt;='DADOS e Estimativa'!Z10,'DADOS e Estimativa'!Z10&lt;='DADOS e Estimativa'!$AK10),'DADOS e Estimativa'!Z10,"excluído*"),"")</f>
      </c>
      <c r="AA27" s="53">
        <f>IF('DADOS e Estimativa'!AA10&gt;0,IF(AND('DADOS e Estimativa'!$AJ10&lt;='DADOS e Estimativa'!AA10,'DADOS e Estimativa'!AA10&lt;='DADOS e Estimativa'!$AK10),'DADOS e Estimativa'!AA10,"excluído*"),"")</f>
      </c>
      <c r="AB27" s="53">
        <f>IF('DADOS e Estimativa'!AB10&gt;0,IF(AND('DADOS e Estimativa'!$AJ10&lt;='DADOS e Estimativa'!AB10,'DADOS e Estimativa'!AB10&lt;='DADOS e Estimativa'!$AK10),'DADOS e Estimativa'!AB10,"excluído*"),"")</f>
      </c>
      <c r="AC27" s="53">
        <f>IF('DADOS e Estimativa'!AC10&gt;0,IF(AND('DADOS e Estimativa'!$AJ10&lt;='DADOS e Estimativa'!AC10,'DADOS e Estimativa'!AC10&lt;='DADOS e Estimativa'!$AK10),'DADOS e Estimativa'!AC10,"excluído*"),"")</f>
      </c>
      <c r="AD27" s="53">
        <f>IF('DADOS e Estimativa'!AD10&gt;0,IF(AND('DADOS e Estimativa'!$AJ10&lt;='DADOS e Estimativa'!AD10,'DADOS e Estimativa'!AD10&lt;='DADOS e Estimativa'!$AK10),'DADOS e Estimativa'!AD10,"excluído*"),"")</f>
      </c>
      <c r="AE27" s="53">
        <f>IF('DADOS e Estimativa'!AE10&gt;0,IF(AND('DADOS e Estimativa'!$AJ10&lt;='DADOS e Estimativa'!AE10,'DADOS e Estimativa'!AE10&lt;='DADOS e Estimativa'!$AK10),'DADOS e Estimativa'!AE10,"excluído*"),"")</f>
      </c>
      <c r="AF27" s="53">
        <f>IF('DADOS e Estimativa'!AF10&gt;0,IF(AND('DADOS e Estimativa'!$AJ10&lt;='DADOS e Estimativa'!AF10,'DADOS e Estimativa'!AF10&lt;='DADOS e Estimativa'!$AK10),'DADOS e Estimativa'!AF10,"excluído*"),"")</f>
      </c>
      <c r="AG27" s="53">
        <f>IF('DADOS e Estimativa'!AG10&gt;0,IF(AND('DADOS e Estimativa'!$AJ10&lt;='DADOS e Estimativa'!AG10,'DADOS e Estimativa'!AG10&lt;='DADOS e Estimativa'!$AK10),'DADOS e Estimativa'!AG10,"excluído*"),"")</f>
      </c>
      <c r="AH27" s="147">
        <f t="shared" si="4"/>
        <v>72.5</v>
      </c>
      <c r="AI27" s="147"/>
      <c r="AJ27" s="148">
        <f t="shared" si="5"/>
        <v>7250</v>
      </c>
      <c r="AK27" s="148"/>
    </row>
    <row r="28" spans="1:37" ht="19.5" customHeight="1" thickBot="1">
      <c r="A28" s="129"/>
      <c r="B28" s="125">
        <f>IF('DADOS e Estimativa'!B11="","",'DADOS e Estimativa'!B11)</f>
        <v>7</v>
      </c>
      <c r="C28" s="54" t="str">
        <f>IF('DADOS e Estimativa'!C11="","",'DADOS e Estimativa'!C11)</f>
        <v>Estojo medalha</v>
      </c>
      <c r="D28" s="99">
        <f>IF('DADOS e Estimativa'!D11="","",'DADOS e Estimativa'!D11)</f>
        <v>200</v>
      </c>
      <c r="E28" s="96" t="str">
        <f>IF('DADOS e Estimativa'!E11="","",'DADOS e Estimativa'!E11)</f>
        <v>un.</v>
      </c>
      <c r="F28" s="39">
        <f>IF('DADOS e Estimativa'!F11&gt;0,IF(AND('DADOS e Estimativa'!$AJ11&lt;='DADOS e Estimativa'!F11,'DADOS e Estimativa'!F11&lt;='DADOS e Estimativa'!$AK11),'DADOS e Estimativa'!F11,"excluído*"),"")</f>
      </c>
      <c r="G28" s="71" t="str">
        <f>IF('DADOS e Estimativa'!G11&gt;0,IF(AND('DADOS e Estimativa'!$AJ11&lt;='DADOS e Estimativa'!G11,'DADOS e Estimativa'!G11&lt;='DADOS e Estimativa'!$AK11),'DADOS e Estimativa'!G11,"excluído*"),"")</f>
        <v>excluído*</v>
      </c>
      <c r="H28" s="40">
        <f>IF('DADOS e Estimativa'!H11&gt;0,IF(AND('DADOS e Estimativa'!$AJ11&lt;='DADOS e Estimativa'!H11,'DADOS e Estimativa'!H11&lt;='DADOS e Estimativa'!$AK11),'DADOS e Estimativa'!H11,"excluído*"),"")</f>
        <v>55</v>
      </c>
      <c r="I28" s="39">
        <f>IF('DADOS e Estimativa'!I11&gt;0,IF(AND('DADOS e Estimativa'!$AJ11&lt;='DADOS e Estimativa'!I11,'DADOS e Estimativa'!I11&lt;='DADOS e Estimativa'!$AK11),'DADOS e Estimativa'!I11,"excluído*"),"")</f>
        <v>50</v>
      </c>
      <c r="J28" s="49">
        <f>IF('DADOS e Estimativa'!J11&gt;0,IF(AND('DADOS e Estimativa'!$AJ11&lt;='DADOS e Estimativa'!J11,'DADOS e Estimativa'!J11&lt;='DADOS e Estimativa'!$AK11),'DADOS e Estimativa'!J11,"excluído*"),"")</f>
      </c>
      <c r="K28" s="49">
        <f>IF('DADOS e Estimativa'!K11&gt;0,IF(AND('DADOS e Estimativa'!$AJ11&lt;='DADOS e Estimativa'!K11,'DADOS e Estimativa'!K11&lt;='DADOS e Estimativa'!$AK11),'DADOS e Estimativa'!K11,"excluído*"),"")</f>
      </c>
      <c r="L28" s="49">
        <f>IF('DADOS e Estimativa'!L11&gt;0,IF(AND('DADOS e Estimativa'!$AJ11&lt;='DADOS e Estimativa'!L11,'DADOS e Estimativa'!L11&lt;='DADOS e Estimativa'!$AK11),'DADOS e Estimativa'!L11,"excluído*"),"")</f>
      </c>
      <c r="M28" s="49">
        <f>IF('DADOS e Estimativa'!M11&gt;0,IF(AND('DADOS e Estimativa'!$AJ11&lt;='DADOS e Estimativa'!M11,'DADOS e Estimativa'!M11&lt;='DADOS e Estimativa'!$AK11),'DADOS e Estimativa'!M11,"excluído*"),"")</f>
      </c>
      <c r="N28" s="49">
        <f>IF('DADOS e Estimativa'!N11&gt;0,IF(AND('DADOS e Estimativa'!$AJ11&lt;='DADOS e Estimativa'!N11,'DADOS e Estimativa'!N11&lt;='DADOS e Estimativa'!$AK11),'DADOS e Estimativa'!N11,"excluído*"),"")</f>
      </c>
      <c r="O28" s="49">
        <f>IF('DADOS e Estimativa'!O11&gt;0,IF(AND('DADOS e Estimativa'!$AJ11&lt;='DADOS e Estimativa'!O11,'DADOS e Estimativa'!O11&lt;='DADOS e Estimativa'!$AK11),'DADOS e Estimativa'!O11,"excluído*"),"")</f>
      </c>
      <c r="P28" s="49">
        <f>IF('DADOS e Estimativa'!P11&gt;0,IF(AND('DADOS e Estimativa'!$AJ11&lt;='DADOS e Estimativa'!P11,'DADOS e Estimativa'!P11&lt;='DADOS e Estimativa'!$AK11),'DADOS e Estimativa'!P11,"excluído*"),"")</f>
      </c>
      <c r="Q28" s="49">
        <f>IF('DADOS e Estimativa'!Q11&gt;0,IF(AND('DADOS e Estimativa'!$AJ11&lt;='DADOS e Estimativa'!Q11,'DADOS e Estimativa'!Q11&lt;='DADOS e Estimativa'!$AK11),'DADOS e Estimativa'!Q11,"excluído*"),"")</f>
      </c>
      <c r="R28" s="49">
        <f>IF('DADOS e Estimativa'!R11&gt;0,IF(AND('DADOS e Estimativa'!$AJ11&lt;='DADOS e Estimativa'!R11,'DADOS e Estimativa'!R11&lt;='DADOS e Estimativa'!$AK11),'DADOS e Estimativa'!R11,"excluído*"),"")</f>
      </c>
      <c r="S28" s="49">
        <f>IF('DADOS e Estimativa'!S11&gt;0,IF(AND('DADOS e Estimativa'!$AJ11&lt;='DADOS e Estimativa'!S11,'DADOS e Estimativa'!S11&lt;='DADOS e Estimativa'!$AK11),'DADOS e Estimativa'!S11,"excluído*"),"")</f>
      </c>
      <c r="T28" s="49">
        <f>IF('DADOS e Estimativa'!T11&gt;0,IF(AND('DADOS e Estimativa'!$AJ11&lt;='DADOS e Estimativa'!T11,'DADOS e Estimativa'!T11&lt;='DADOS e Estimativa'!$AK11),'DADOS e Estimativa'!T11,"excluído*"),"")</f>
      </c>
      <c r="U28" s="49">
        <f>IF('DADOS e Estimativa'!U11&gt;0,IF(AND('DADOS e Estimativa'!$AJ11&lt;='DADOS e Estimativa'!U11,'DADOS e Estimativa'!U11&lt;='DADOS e Estimativa'!$AK11),'DADOS e Estimativa'!U11,"excluído*"),"")</f>
      </c>
      <c r="V28" s="49">
        <f>IF('DADOS e Estimativa'!V11&gt;0,IF(AND('DADOS e Estimativa'!$AJ11&lt;='DADOS e Estimativa'!V11,'DADOS e Estimativa'!V11&lt;='DADOS e Estimativa'!$AK11),'DADOS e Estimativa'!V11,"excluído*"),"")</f>
      </c>
      <c r="W28" s="49">
        <f>IF('DADOS e Estimativa'!W11&gt;0,IF(AND('DADOS e Estimativa'!$AJ11&lt;='DADOS e Estimativa'!W11,'DADOS e Estimativa'!W11&lt;='DADOS e Estimativa'!$AK11),'DADOS e Estimativa'!W11,"excluído*"),"")</f>
      </c>
      <c r="X28" s="49">
        <f>IF('DADOS e Estimativa'!X11&gt;0,IF(AND('DADOS e Estimativa'!$AJ11&lt;='DADOS e Estimativa'!X11,'DADOS e Estimativa'!X11&lt;='DADOS e Estimativa'!$AK11),'DADOS e Estimativa'!X11,"excluído*"),"")</f>
      </c>
      <c r="Y28" s="49">
        <f>IF('DADOS e Estimativa'!Y11&gt;0,IF(AND('DADOS e Estimativa'!$AJ11&lt;='DADOS e Estimativa'!Y11,'DADOS e Estimativa'!Y11&lt;='DADOS e Estimativa'!$AK11),'DADOS e Estimativa'!Y11,"excluído*"),"")</f>
      </c>
      <c r="Z28" s="49">
        <f>IF('DADOS e Estimativa'!Z11&gt;0,IF(AND('DADOS e Estimativa'!$AJ11&lt;='DADOS e Estimativa'!Z11,'DADOS e Estimativa'!Z11&lt;='DADOS e Estimativa'!$AK11),'DADOS e Estimativa'!Z11,"excluído*"),"")</f>
      </c>
      <c r="AA28" s="49">
        <f>IF('DADOS e Estimativa'!AA11&gt;0,IF(AND('DADOS e Estimativa'!$AJ11&lt;='DADOS e Estimativa'!AA11,'DADOS e Estimativa'!AA11&lt;='DADOS e Estimativa'!$AK11),'DADOS e Estimativa'!AA11,"excluído*"),"")</f>
      </c>
      <c r="AB28" s="49">
        <f>IF('DADOS e Estimativa'!AB11&gt;0,IF(AND('DADOS e Estimativa'!$AJ11&lt;='DADOS e Estimativa'!AB11,'DADOS e Estimativa'!AB11&lt;='DADOS e Estimativa'!$AK11),'DADOS e Estimativa'!AB11,"excluído*"),"")</f>
      </c>
      <c r="AC28" s="49">
        <f>IF('DADOS e Estimativa'!AC11&gt;0,IF(AND('DADOS e Estimativa'!$AJ11&lt;='DADOS e Estimativa'!AC11,'DADOS e Estimativa'!AC11&lt;='DADOS e Estimativa'!$AK11),'DADOS e Estimativa'!AC11,"excluído*"),"")</f>
      </c>
      <c r="AD28" s="49">
        <f>IF('DADOS e Estimativa'!AD11&gt;0,IF(AND('DADOS e Estimativa'!$AJ11&lt;='DADOS e Estimativa'!AD11,'DADOS e Estimativa'!AD11&lt;='DADOS e Estimativa'!$AK11),'DADOS e Estimativa'!AD11,"excluído*"),"")</f>
      </c>
      <c r="AE28" s="49">
        <f>IF('DADOS e Estimativa'!AE11&gt;0,IF(AND('DADOS e Estimativa'!$AJ11&lt;='DADOS e Estimativa'!AE11,'DADOS e Estimativa'!AE11&lt;='DADOS e Estimativa'!$AK11),'DADOS e Estimativa'!AE11,"excluído*"),"")</f>
      </c>
      <c r="AF28" s="49">
        <f>IF('DADOS e Estimativa'!AF11&gt;0,IF(AND('DADOS e Estimativa'!$AJ11&lt;='DADOS e Estimativa'!AF11,'DADOS e Estimativa'!AF11&lt;='DADOS e Estimativa'!$AK11),'DADOS e Estimativa'!AF11,"excluído*"),"")</f>
      </c>
      <c r="AG28" s="49">
        <f>IF('DADOS e Estimativa'!AG11&gt;0,IF(AND('DADOS e Estimativa'!$AJ11&lt;='DADOS e Estimativa'!AG11,'DADOS e Estimativa'!AG11&lt;='DADOS e Estimativa'!$AK11),'DADOS e Estimativa'!AG11,"excluído*"),"")</f>
      </c>
      <c r="AH28" s="154">
        <f t="shared" si="4"/>
        <v>52.5</v>
      </c>
      <c r="AI28" s="154"/>
      <c r="AJ28" s="146">
        <f t="shared" si="5"/>
        <v>10500</v>
      </c>
      <c r="AK28" s="146"/>
    </row>
    <row r="29" spans="1:37" ht="19.5" customHeight="1" thickBot="1">
      <c r="A29" s="140" t="s">
        <v>41</v>
      </c>
      <c r="B29" s="141"/>
      <c r="C29" s="141"/>
      <c r="D29" s="141"/>
      <c r="E29" s="141"/>
      <c r="F29" s="141"/>
      <c r="G29" s="141"/>
      <c r="H29" s="141"/>
      <c r="I29" s="142"/>
      <c r="J29" s="131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132"/>
      <c r="AH29" s="143">
        <f>SUM(AJ22:AK28)</f>
        <v>71200</v>
      </c>
      <c r="AI29" s="144"/>
      <c r="AJ29" s="144"/>
      <c r="AK29" s="145"/>
    </row>
    <row r="30" spans="1:37" ht="19.5" customHeight="1">
      <c r="A30" s="128">
        <f>IF('DADOS e Estimativa'!A13="","",'DADOS e Estimativa'!A13)</f>
        <v>2</v>
      </c>
      <c r="B30" s="124">
        <f>IF('DADOS e Estimativa'!B13="","",'DADOS e Estimativa'!B13)</f>
        <v>1</v>
      </c>
      <c r="C30" s="50" t="str">
        <f>IF('DADOS e Estimativa'!C13="","",'DADOS e Estimativa'!C13)</f>
        <v>Diplomas</v>
      </c>
      <c r="D30" s="98">
        <f>IF('DADOS e Estimativa'!D13="","",'DADOS e Estimativa'!D13)</f>
        <v>300</v>
      </c>
      <c r="E30" s="95" t="str">
        <f>IF('DADOS e Estimativa'!E13="","",'DADOS e Estimativa'!E13)</f>
        <v>un.</v>
      </c>
      <c r="F30" s="35" t="str">
        <f>IF('DADOS e Estimativa'!F13&gt;0,IF(AND('DADOS e Estimativa'!$AJ13&lt;='DADOS e Estimativa'!F13,'DADOS e Estimativa'!F13&lt;='DADOS e Estimativa'!$AK13),'DADOS e Estimativa'!F13,"excluído*"),"")</f>
        <v>excluído*</v>
      </c>
      <c r="G30" s="70">
        <f>IF('DADOS e Estimativa'!G13&gt;0,IF(AND('DADOS e Estimativa'!$AJ13&lt;='DADOS e Estimativa'!G13,'DADOS e Estimativa'!G13&lt;='DADOS e Estimativa'!$AK13),'DADOS e Estimativa'!G13,"excluído*"),"")</f>
        <v>50</v>
      </c>
      <c r="H30" s="36">
        <f>IF('DADOS e Estimativa'!H13&gt;0,IF(AND('DADOS e Estimativa'!$AJ13&lt;='DADOS e Estimativa'!H13,'DADOS e Estimativa'!H13&lt;='DADOS e Estimativa'!$AK13),'DADOS e Estimativa'!H13,"excluído*"),"")</f>
        <v>92</v>
      </c>
      <c r="I30" s="35">
        <f>IF('DADOS e Estimativa'!I13&gt;0,IF(AND('DADOS e Estimativa'!$AJ13&lt;='DADOS e Estimativa'!I13,'DADOS e Estimativa'!I13&lt;='DADOS e Estimativa'!$AK13),'DADOS e Estimativa'!I13,"excluído*"),"")</f>
        <v>25</v>
      </c>
      <c r="J30" s="53">
        <f>IF('DADOS e Estimativa'!J13&gt;0,IF(AND('DADOS e Estimativa'!$AJ13&lt;='DADOS e Estimativa'!J13,'DADOS e Estimativa'!J13&lt;='DADOS e Estimativa'!$AK13),'DADOS e Estimativa'!J13,"excluído*"),"")</f>
      </c>
      <c r="K30" s="53">
        <f>IF('DADOS e Estimativa'!K13&gt;0,IF(AND('DADOS e Estimativa'!$AJ13&lt;='DADOS e Estimativa'!K13,'DADOS e Estimativa'!K13&lt;='DADOS e Estimativa'!$AK13),'DADOS e Estimativa'!K13,"excluído*"),"")</f>
      </c>
      <c r="L30" s="53">
        <f>IF('DADOS e Estimativa'!L13&gt;0,IF(AND('DADOS e Estimativa'!$AJ13&lt;='DADOS e Estimativa'!L13,'DADOS e Estimativa'!L13&lt;='DADOS e Estimativa'!$AK13),'DADOS e Estimativa'!L13,"excluído*"),"")</f>
      </c>
      <c r="M30" s="53">
        <f>IF('DADOS e Estimativa'!M13&gt;0,IF(AND('DADOS e Estimativa'!$AJ13&lt;='DADOS e Estimativa'!M13,'DADOS e Estimativa'!M13&lt;='DADOS e Estimativa'!$AK13),'DADOS e Estimativa'!M13,"excluído*"),"")</f>
      </c>
      <c r="N30" s="53">
        <f>IF('DADOS e Estimativa'!N13&gt;0,IF(AND('DADOS e Estimativa'!$AJ13&lt;='DADOS e Estimativa'!N13,'DADOS e Estimativa'!N13&lt;='DADOS e Estimativa'!$AK13),'DADOS e Estimativa'!N13,"excluído*"),"")</f>
      </c>
      <c r="O30" s="53">
        <f>IF('DADOS e Estimativa'!O13&gt;0,IF(AND('DADOS e Estimativa'!$AJ13&lt;='DADOS e Estimativa'!O13,'DADOS e Estimativa'!O13&lt;='DADOS e Estimativa'!$AK13),'DADOS e Estimativa'!O13,"excluído*"),"")</f>
      </c>
      <c r="P30" s="53">
        <f>IF('DADOS e Estimativa'!P13&gt;0,IF(AND('DADOS e Estimativa'!$AJ13&lt;='DADOS e Estimativa'!P13,'DADOS e Estimativa'!P13&lt;='DADOS e Estimativa'!$AK13),'DADOS e Estimativa'!P13,"excluído*"),"")</f>
      </c>
      <c r="Q30" s="53">
        <f>IF('DADOS e Estimativa'!Q13&gt;0,IF(AND('DADOS e Estimativa'!$AJ13&lt;='DADOS e Estimativa'!Q13,'DADOS e Estimativa'!Q13&lt;='DADOS e Estimativa'!$AK13),'DADOS e Estimativa'!Q13,"excluído*"),"")</f>
      </c>
      <c r="R30" s="53">
        <f>IF('DADOS e Estimativa'!R13&gt;0,IF(AND('DADOS e Estimativa'!$AJ13&lt;='DADOS e Estimativa'!R13,'DADOS e Estimativa'!R13&lt;='DADOS e Estimativa'!$AK13),'DADOS e Estimativa'!R13,"excluído*"),"")</f>
      </c>
      <c r="S30" s="53">
        <f>IF('DADOS e Estimativa'!S13&gt;0,IF(AND('DADOS e Estimativa'!$AJ13&lt;='DADOS e Estimativa'!S13,'DADOS e Estimativa'!S13&lt;='DADOS e Estimativa'!$AK13),'DADOS e Estimativa'!S13,"excluído*"),"")</f>
      </c>
      <c r="T30" s="53">
        <f>IF('DADOS e Estimativa'!T13&gt;0,IF(AND('DADOS e Estimativa'!$AJ13&lt;='DADOS e Estimativa'!T13,'DADOS e Estimativa'!T13&lt;='DADOS e Estimativa'!$AK13),'DADOS e Estimativa'!T13,"excluído*"),"")</f>
      </c>
      <c r="U30" s="53">
        <f>IF('DADOS e Estimativa'!U13&gt;0,IF(AND('DADOS e Estimativa'!$AJ13&lt;='DADOS e Estimativa'!U13,'DADOS e Estimativa'!U13&lt;='DADOS e Estimativa'!$AK13),'DADOS e Estimativa'!U13,"excluído*"),"")</f>
      </c>
      <c r="V30" s="53">
        <f>IF('DADOS e Estimativa'!V13&gt;0,IF(AND('DADOS e Estimativa'!$AJ13&lt;='DADOS e Estimativa'!V13,'DADOS e Estimativa'!V13&lt;='DADOS e Estimativa'!$AK13),'DADOS e Estimativa'!V13,"excluído*"),"")</f>
      </c>
      <c r="W30" s="53">
        <f>IF('DADOS e Estimativa'!W13&gt;0,IF(AND('DADOS e Estimativa'!$AJ13&lt;='DADOS e Estimativa'!W13,'DADOS e Estimativa'!W13&lt;='DADOS e Estimativa'!$AK13),'DADOS e Estimativa'!W13,"excluído*"),"")</f>
      </c>
      <c r="X30" s="53">
        <f>IF('DADOS e Estimativa'!X13&gt;0,IF(AND('DADOS e Estimativa'!$AJ13&lt;='DADOS e Estimativa'!X13,'DADOS e Estimativa'!X13&lt;='DADOS e Estimativa'!$AK13),'DADOS e Estimativa'!X13,"excluído*"),"")</f>
      </c>
      <c r="Y30" s="53">
        <f>IF('DADOS e Estimativa'!Y13&gt;0,IF(AND('DADOS e Estimativa'!$AJ13&lt;='DADOS e Estimativa'!Y13,'DADOS e Estimativa'!Y13&lt;='DADOS e Estimativa'!$AK13),'DADOS e Estimativa'!Y13,"excluído*"),"")</f>
      </c>
      <c r="Z30" s="53">
        <f>IF('DADOS e Estimativa'!Z13&gt;0,IF(AND('DADOS e Estimativa'!$AJ13&lt;='DADOS e Estimativa'!Z13,'DADOS e Estimativa'!Z13&lt;='DADOS e Estimativa'!$AK13),'DADOS e Estimativa'!Z13,"excluído*"),"")</f>
      </c>
      <c r="AA30" s="53">
        <f>IF('DADOS e Estimativa'!AA13&gt;0,IF(AND('DADOS e Estimativa'!$AJ13&lt;='DADOS e Estimativa'!AA13,'DADOS e Estimativa'!AA13&lt;='DADOS e Estimativa'!$AK13),'DADOS e Estimativa'!AA13,"excluído*"),"")</f>
      </c>
      <c r="AB30" s="53">
        <f>IF('DADOS e Estimativa'!AB13&gt;0,IF(AND('DADOS e Estimativa'!$AJ13&lt;='DADOS e Estimativa'!AB13,'DADOS e Estimativa'!AB13&lt;='DADOS e Estimativa'!$AK13),'DADOS e Estimativa'!AB13,"excluído*"),"")</f>
      </c>
      <c r="AC30" s="53">
        <f>IF('DADOS e Estimativa'!AC13&gt;0,IF(AND('DADOS e Estimativa'!$AJ13&lt;='DADOS e Estimativa'!AC13,'DADOS e Estimativa'!AC13&lt;='DADOS e Estimativa'!$AK13),'DADOS e Estimativa'!AC13,"excluído*"),"")</f>
      </c>
      <c r="AD30" s="53">
        <f>IF('DADOS e Estimativa'!AD13&gt;0,IF(AND('DADOS e Estimativa'!$AJ13&lt;='DADOS e Estimativa'!AD13,'DADOS e Estimativa'!AD13&lt;='DADOS e Estimativa'!$AK13),'DADOS e Estimativa'!AD13,"excluído*"),"")</f>
      </c>
      <c r="AE30" s="53">
        <f>IF('DADOS e Estimativa'!AE13&gt;0,IF(AND('DADOS e Estimativa'!$AJ13&lt;='DADOS e Estimativa'!AE13,'DADOS e Estimativa'!AE13&lt;='DADOS e Estimativa'!$AK13),'DADOS e Estimativa'!AE13,"excluído*"),"")</f>
      </c>
      <c r="AF30" s="53">
        <f>IF('DADOS e Estimativa'!AF13&gt;0,IF(AND('DADOS e Estimativa'!$AJ13&lt;='DADOS e Estimativa'!AF13,'DADOS e Estimativa'!AF13&lt;='DADOS e Estimativa'!$AK13),'DADOS e Estimativa'!AF13,"excluído*"),"")</f>
      </c>
      <c r="AG30" s="53">
        <f>IF('DADOS e Estimativa'!AG13&gt;0,IF(AND('DADOS e Estimativa'!$AJ13&lt;='DADOS e Estimativa'!AG13,'DADOS e Estimativa'!AG13&lt;='DADOS e Estimativa'!$AK13),'DADOS e Estimativa'!AG13,"excluído*"),"")</f>
      </c>
      <c r="AH30" s="147">
        <f t="shared" si="4"/>
        <v>55.67</v>
      </c>
      <c r="AI30" s="147"/>
      <c r="AJ30" s="148">
        <f t="shared" si="5"/>
        <v>16701</v>
      </c>
      <c r="AK30" s="148"/>
    </row>
    <row r="31" spans="1:37" ht="19.5" customHeight="1" thickBot="1">
      <c r="A31" s="130">
        <f>IF('DADOS e Estimativa'!A14="","",'DADOS e Estimativa'!A14)</f>
      </c>
      <c r="B31" s="125">
        <f>IF('DADOS e Estimativa'!B14="","",'DADOS e Estimativa'!B14)</f>
        <v>2</v>
      </c>
      <c r="C31" s="54" t="str">
        <f>IF('DADOS e Estimativa'!C13="","",'DADOS e Estimativa'!C13)</f>
        <v>Diplomas</v>
      </c>
      <c r="D31" s="55">
        <f>IF('DADOS e Estimativa'!D14="","",'DADOS e Estimativa'!D14)</f>
        <v>300</v>
      </c>
      <c r="E31" s="56" t="str">
        <f>IF('DADOS e Estimativa'!E14="","",'DADOS e Estimativa'!E14)</f>
        <v>un.</v>
      </c>
      <c r="F31" s="39">
        <f>IF('DADOS e Estimativa'!F14&gt;0,IF(AND('DADOS e Estimativa'!$AJ14&lt;='DADOS e Estimativa'!F14,'DADOS e Estimativa'!F14&lt;='DADOS e Estimativa'!$AK14),'DADOS e Estimativa'!F14,"excluído*"),"")</f>
        <v>12</v>
      </c>
      <c r="G31" s="57" t="str">
        <f>IF('DADOS e Estimativa'!G14&gt;0,IF(AND('DADOS e Estimativa'!$AJ14&lt;='DADOS e Estimativa'!G14,'DADOS e Estimativa'!G14&lt;='DADOS e Estimativa'!$AK14),'DADOS e Estimativa'!G14,"excluído*"),"")</f>
        <v>excluído*</v>
      </c>
      <c r="H31" s="57">
        <f>IF('DADOS e Estimativa'!H14&gt;0,IF(AND('DADOS e Estimativa'!$AJ14&lt;='DADOS e Estimativa'!H14,'DADOS e Estimativa'!H14&lt;='DADOS e Estimativa'!$AK14),'DADOS e Estimativa'!H14,"excluído*"),"")</f>
        <v>12</v>
      </c>
      <c r="I31" s="57">
        <f>IF('DADOS e Estimativa'!I14&gt;0,IF(AND('DADOS e Estimativa'!$AJ14&lt;='DADOS e Estimativa'!I14,'DADOS e Estimativa'!I14&lt;='DADOS e Estimativa'!$AK14),'DADOS e Estimativa'!I14,"excluído*"),"")</f>
        <v>19</v>
      </c>
      <c r="J31" s="57">
        <f>IF('DADOS e Estimativa'!J14&gt;0,IF(AND('DADOS e Estimativa'!$AJ14&lt;='DADOS e Estimativa'!J14,'DADOS e Estimativa'!J14&lt;='DADOS e Estimativa'!$AK14),'DADOS e Estimativa'!J14,"excluído*"),"")</f>
      </c>
      <c r="K31" s="57">
        <f>IF('DADOS e Estimativa'!K14&gt;0,IF(AND('DADOS e Estimativa'!$AJ14&lt;='DADOS e Estimativa'!K14,'DADOS e Estimativa'!K14&lt;='DADOS e Estimativa'!$AK14),'DADOS e Estimativa'!K14,"excluído*"),"")</f>
      </c>
      <c r="L31" s="57">
        <f>IF('DADOS e Estimativa'!L14&gt;0,IF(AND('DADOS e Estimativa'!$AJ14&lt;='DADOS e Estimativa'!L14,'DADOS e Estimativa'!L14&lt;='DADOS e Estimativa'!$AK14),'DADOS e Estimativa'!L14,"excluído*"),"")</f>
      </c>
      <c r="M31" s="57">
        <f>IF('DADOS e Estimativa'!M14&gt;0,IF(AND('DADOS e Estimativa'!$AJ14&lt;='DADOS e Estimativa'!M14,'DADOS e Estimativa'!M14&lt;='DADOS e Estimativa'!$AK14),'DADOS e Estimativa'!M14,"excluído*"),"")</f>
      </c>
      <c r="N31" s="57">
        <f>IF('DADOS e Estimativa'!N14&gt;0,IF(AND('DADOS e Estimativa'!$AJ14&lt;='DADOS e Estimativa'!N14,'DADOS e Estimativa'!N14&lt;='DADOS e Estimativa'!$AK14),'DADOS e Estimativa'!N14,"excluído*"),"")</f>
      </c>
      <c r="O31" s="57">
        <f>IF('DADOS e Estimativa'!O14&gt;0,IF(AND('DADOS e Estimativa'!$AJ14&lt;='DADOS e Estimativa'!O14,'DADOS e Estimativa'!O14&lt;='DADOS e Estimativa'!$AK14),'DADOS e Estimativa'!O14,"excluído*"),"")</f>
      </c>
      <c r="P31" s="57">
        <f>IF('DADOS e Estimativa'!P14&gt;0,IF(AND('DADOS e Estimativa'!$AJ14&lt;='DADOS e Estimativa'!P14,'DADOS e Estimativa'!P14&lt;='DADOS e Estimativa'!$AK14),'DADOS e Estimativa'!P14,"excluído*"),"")</f>
      </c>
      <c r="Q31" s="57">
        <f>IF('DADOS e Estimativa'!Q14&gt;0,IF(AND('DADOS e Estimativa'!$AJ14&lt;='DADOS e Estimativa'!Q14,'DADOS e Estimativa'!Q14&lt;='DADOS e Estimativa'!$AK14),'DADOS e Estimativa'!Q14,"excluído*"),"")</f>
      </c>
      <c r="R31" s="57">
        <f>IF('DADOS e Estimativa'!R14&gt;0,IF(AND('DADOS e Estimativa'!$AJ14&lt;='DADOS e Estimativa'!R14,'DADOS e Estimativa'!R14&lt;='DADOS e Estimativa'!$AK14),'DADOS e Estimativa'!R14,"excluído*"),"")</f>
      </c>
      <c r="S31" s="57">
        <f>IF('DADOS e Estimativa'!S14&gt;0,IF(AND('DADOS e Estimativa'!$AJ14&lt;='DADOS e Estimativa'!S14,'DADOS e Estimativa'!S14&lt;='DADOS e Estimativa'!$AK14),'DADOS e Estimativa'!S14,"excluído*"),"")</f>
      </c>
      <c r="T31" s="57">
        <f>IF('DADOS e Estimativa'!T14&gt;0,IF(AND('DADOS e Estimativa'!$AJ14&lt;='DADOS e Estimativa'!T14,'DADOS e Estimativa'!T14&lt;='DADOS e Estimativa'!$AK14),'DADOS e Estimativa'!T14,"excluído*"),"")</f>
      </c>
      <c r="U31" s="57">
        <f>IF('DADOS e Estimativa'!U14&gt;0,IF(AND('DADOS e Estimativa'!$AJ14&lt;='DADOS e Estimativa'!U14,'DADOS e Estimativa'!U14&lt;='DADOS e Estimativa'!$AK14),'DADOS e Estimativa'!U14,"excluído*"),"")</f>
      </c>
      <c r="V31" s="57">
        <f>IF('DADOS e Estimativa'!V14&gt;0,IF(AND('DADOS e Estimativa'!$AJ14&lt;='DADOS e Estimativa'!V14,'DADOS e Estimativa'!V14&lt;='DADOS e Estimativa'!$AK14),'DADOS e Estimativa'!V14,"excluído*"),"")</f>
      </c>
      <c r="W31" s="57">
        <f>IF('DADOS e Estimativa'!W14&gt;0,IF(AND('DADOS e Estimativa'!$AJ14&lt;='DADOS e Estimativa'!W14,'DADOS e Estimativa'!W14&lt;='DADOS e Estimativa'!$AK14),'DADOS e Estimativa'!W14,"excluído*"),"")</f>
      </c>
      <c r="X31" s="57">
        <f>IF('DADOS e Estimativa'!X14&gt;0,IF(AND('DADOS e Estimativa'!$AJ14&lt;='DADOS e Estimativa'!X14,'DADOS e Estimativa'!X14&lt;='DADOS e Estimativa'!$AK14),'DADOS e Estimativa'!X14,"excluído*"),"")</f>
      </c>
      <c r="Y31" s="57">
        <f>IF('DADOS e Estimativa'!Y14&gt;0,IF(AND('DADOS e Estimativa'!$AJ14&lt;='DADOS e Estimativa'!Y14,'DADOS e Estimativa'!Y14&lt;='DADOS e Estimativa'!$AK14),'DADOS e Estimativa'!Y14,"excluído*"),"")</f>
      </c>
      <c r="Z31" s="57">
        <f>IF('DADOS e Estimativa'!Z14&gt;0,IF(AND('DADOS e Estimativa'!$AJ14&lt;='DADOS e Estimativa'!Z14,'DADOS e Estimativa'!Z14&lt;='DADOS e Estimativa'!$AK14),'DADOS e Estimativa'!Z14,"excluído*"),"")</f>
      </c>
      <c r="AA31" s="57">
        <f>IF('DADOS e Estimativa'!AA14&gt;0,IF(AND('DADOS e Estimativa'!$AJ14&lt;='DADOS e Estimativa'!AA14,'DADOS e Estimativa'!AA14&lt;='DADOS e Estimativa'!$AK14),'DADOS e Estimativa'!AA14,"excluído*"),"")</f>
      </c>
      <c r="AB31" s="57">
        <f>IF('DADOS e Estimativa'!AB14&gt;0,IF(AND('DADOS e Estimativa'!$AJ14&lt;='DADOS e Estimativa'!AB14,'DADOS e Estimativa'!AB14&lt;='DADOS e Estimativa'!$AK14),'DADOS e Estimativa'!AB14,"excluído*"),"")</f>
      </c>
      <c r="AC31" s="57">
        <f>IF('DADOS e Estimativa'!AC14&gt;0,IF(AND('DADOS e Estimativa'!$AJ14&lt;='DADOS e Estimativa'!AC14,'DADOS e Estimativa'!AC14&lt;='DADOS e Estimativa'!$AK14),'DADOS e Estimativa'!AC14,"excluído*"),"")</f>
      </c>
      <c r="AD31" s="57">
        <f>IF('DADOS e Estimativa'!AD14&gt;0,IF(AND('DADOS e Estimativa'!$AJ14&lt;='DADOS e Estimativa'!AD14,'DADOS e Estimativa'!AD14&lt;='DADOS e Estimativa'!$AK14),'DADOS e Estimativa'!AD14,"excluído*"),"")</f>
      </c>
      <c r="AE31" s="57">
        <f>IF('DADOS e Estimativa'!AE14&gt;0,IF(AND('DADOS e Estimativa'!$AJ14&lt;='DADOS e Estimativa'!AE14,'DADOS e Estimativa'!AE14&lt;='DADOS e Estimativa'!$AK14),'DADOS e Estimativa'!AE14,"excluído*"),"")</f>
      </c>
      <c r="AF31" s="57">
        <f>IF('DADOS e Estimativa'!AF14&gt;0,IF(AND('DADOS e Estimativa'!$AJ14&lt;='DADOS e Estimativa'!AF14,'DADOS e Estimativa'!AF14&lt;='DADOS e Estimativa'!$AK14),'DADOS e Estimativa'!AF14,"excluído*"),"")</f>
      </c>
      <c r="AG31" s="57">
        <f>IF('DADOS e Estimativa'!AG14&gt;0,IF(AND('DADOS e Estimativa'!$AJ14&lt;='DADOS e Estimativa'!AG14,'DADOS e Estimativa'!AG14&lt;='DADOS e Estimativa'!$AK14),'DADOS e Estimativa'!AG14,"excluído*"),"")</f>
      </c>
      <c r="AH31" s="154">
        <f t="shared" si="4"/>
        <v>14.33</v>
      </c>
      <c r="AI31" s="154"/>
      <c r="AJ31" s="146">
        <f t="shared" si="5"/>
        <v>4299</v>
      </c>
      <c r="AK31" s="146"/>
    </row>
    <row r="32" spans="1:37" ht="19.5" customHeight="1" thickBot="1" thickTop="1">
      <c r="A32" s="140" t="s">
        <v>40</v>
      </c>
      <c r="B32" s="141"/>
      <c r="C32" s="141"/>
      <c r="D32" s="141"/>
      <c r="E32" s="141"/>
      <c r="F32" s="141"/>
      <c r="G32" s="141"/>
      <c r="H32" s="141"/>
      <c r="I32" s="142"/>
      <c r="J32" s="131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132"/>
      <c r="AH32" s="143">
        <f>SUM(AJ30:AK31)</f>
        <v>21000</v>
      </c>
      <c r="AI32" s="144"/>
      <c r="AJ32" s="144"/>
      <c r="AK32" s="145"/>
    </row>
    <row r="33" spans="1:37" ht="14.25" thickBot="1" thickTop="1">
      <c r="A33" s="58"/>
      <c r="B33" s="58"/>
      <c r="C33" s="58"/>
      <c r="D33" s="59"/>
      <c r="E33" s="59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60"/>
      <c r="AJ33" s="58"/>
      <c r="AK33" s="58"/>
    </row>
    <row r="34" spans="1:37" ht="19.5" thickBot="1" thickTop="1">
      <c r="A34" s="61" t="s">
        <v>42</v>
      </c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3"/>
      <c r="AI34" s="63"/>
      <c r="AJ34" s="133">
        <f>SUM(AJ22:AJ31)</f>
        <v>92200</v>
      </c>
      <c r="AK34" s="133"/>
    </row>
    <row r="35" spans="1:36" ht="13.5" thickBo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5"/>
      <c r="AI35" s="64"/>
      <c r="AJ35" s="64"/>
    </row>
    <row r="36" spans="1:37" ht="18.75" thickBot="1">
      <c r="A36" s="61" t="s">
        <v>43</v>
      </c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3"/>
      <c r="AI36" s="63"/>
      <c r="AJ36" s="133">
        <f>AH12+AH15</f>
        <v>123949</v>
      </c>
      <c r="AK36" s="133"/>
    </row>
    <row r="37" spans="1:36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5"/>
      <c r="AI37" s="64"/>
      <c r="AJ37" s="64"/>
    </row>
    <row r="38" spans="1:36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5"/>
      <c r="AI38" s="64"/>
      <c r="AJ38" s="64"/>
    </row>
    <row r="39" spans="1:34" ht="12.75">
      <c r="A39" s="66" t="s">
        <v>23</v>
      </c>
      <c r="B39" s="66"/>
      <c r="D39"/>
      <c r="E39"/>
      <c r="AH39" s="1"/>
    </row>
    <row r="40" spans="1:34" ht="12.75">
      <c r="A40" s="67" t="s">
        <v>24</v>
      </c>
      <c r="B40" s="67"/>
      <c r="C40" s="68"/>
      <c r="D40"/>
      <c r="E40"/>
      <c r="AH40" s="1"/>
    </row>
    <row r="41" spans="1:3" ht="12.75">
      <c r="A41" s="86"/>
      <c r="B41" s="68"/>
      <c r="C41" s="68"/>
    </row>
    <row r="42" spans="1:3" ht="12.75">
      <c r="A42" s="86" t="s">
        <v>25</v>
      </c>
      <c r="B42" s="68"/>
      <c r="C42" s="68"/>
    </row>
  </sheetData>
  <sheetProtection selectLockedCells="1" selectUnlockedCells="1"/>
  <mergeCells count="36">
    <mergeCell ref="AJ34:AK34"/>
    <mergeCell ref="AH24:AI24"/>
    <mergeCell ref="AJ24:AK24"/>
    <mergeCell ref="AH25:AI25"/>
    <mergeCell ref="AJ25:AK25"/>
    <mergeCell ref="AH31:AI31"/>
    <mergeCell ref="AJ31:AK31"/>
    <mergeCell ref="AH26:AI26"/>
    <mergeCell ref="AJ26:AK26"/>
    <mergeCell ref="AH28:AI28"/>
    <mergeCell ref="AH21:AI21"/>
    <mergeCell ref="AJ21:AK21"/>
    <mergeCell ref="AH22:AI22"/>
    <mergeCell ref="AJ22:AK22"/>
    <mergeCell ref="AH23:AI23"/>
    <mergeCell ref="AJ23:AK23"/>
    <mergeCell ref="AH27:AI27"/>
    <mergeCell ref="AJ27:AK27"/>
    <mergeCell ref="AH30:AI30"/>
    <mergeCell ref="AJ30:AK30"/>
    <mergeCell ref="AH18:AI18"/>
    <mergeCell ref="AJ18:AK18"/>
    <mergeCell ref="AH19:AI19"/>
    <mergeCell ref="AJ19:AK19"/>
    <mergeCell ref="AH20:AI20"/>
    <mergeCell ref="AJ20:AK20"/>
    <mergeCell ref="AJ36:AK36"/>
    <mergeCell ref="A12:I12"/>
    <mergeCell ref="AH12:AK12"/>
    <mergeCell ref="A15:I15"/>
    <mergeCell ref="AH15:AK15"/>
    <mergeCell ref="A29:I29"/>
    <mergeCell ref="AH29:AK29"/>
    <mergeCell ref="A32:I32"/>
    <mergeCell ref="AH32:AK32"/>
    <mergeCell ref="AJ28:AK28"/>
  </mergeCells>
  <printOptions horizontalCentered="1" verticalCentered="1"/>
  <pageMargins left="0.39375" right="0.39375" top="0.9840277777777777" bottom="0.7875" header="0.5118055555555555" footer="0.39375"/>
  <pageSetup fitToHeight="1" fitToWidth="1" horizontalDpi="300" verticalDpi="300" orientation="landscape" paperSize="9" scale="44" r:id="rId1"/>
  <headerFooter alignWithMargins="0">
    <oddFooter xml:space="preserve">&amp;CCálculo do Desvio Padrão para obtenção do Valor Mínimo e Máximo a serem aceitos na estimativa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1:L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7" width="9.7109375" style="0" customWidth="1"/>
    <col min="8" max="8" width="12.57421875" style="0" customWidth="1"/>
    <col min="9" max="9" width="6.57421875" style="1" customWidth="1"/>
    <col min="10" max="10" width="4.140625" style="0" customWidth="1"/>
    <col min="11" max="11" width="18.57421875" style="0" customWidth="1"/>
    <col min="12" max="12" width="14.421875" style="0" customWidth="1"/>
    <col min="14" max="14" width="13.8515625" style="0" customWidth="1"/>
  </cols>
  <sheetData>
    <row r="1" spans="9:12" ht="12.75">
      <c r="I1"/>
      <c r="L1" s="9"/>
    </row>
    <row r="6" ht="14.25" customHeight="1"/>
    <row r="7" ht="25.5" customHeight="1"/>
    <row r="8" ht="4.5" customHeight="1"/>
  </sheetData>
  <sheetProtection selectLockedCells="1" selectUnlockedCells="1"/>
  <printOptions horizontalCentered="1" verticalCentered="1"/>
  <pageMargins left="0.39375" right="0.39375" top="0.9840277777777777" bottom="0.7875" header="0.5118055555555555" footer="0.39375"/>
  <pageSetup horizontalDpi="300" verticalDpi="300" orientation="landscape" paperSize="9" scale="90"/>
  <headerFooter alignWithMargins="0">
    <oddFooter>&amp;CCálculo dos Valores Estimativos após análise do Desvio Padrão.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Christiano Carneiro Ferreira</dc:creator>
  <cp:keywords/>
  <dc:description/>
  <cp:lastModifiedBy>Priscila Aguiar Rezende </cp:lastModifiedBy>
  <cp:lastPrinted>2019-10-30T16:02:00Z</cp:lastPrinted>
  <dcterms:created xsi:type="dcterms:W3CDTF">2019-10-29T20:06:12Z</dcterms:created>
  <dcterms:modified xsi:type="dcterms:W3CDTF">2019-11-28T20:13:34Z</dcterms:modified>
  <cp:category/>
  <cp:version/>
  <cp:contentType/>
  <cp:contentStatus/>
</cp:coreProperties>
</file>